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 S U A R I O\Desktop\arch modif\CTAS PUB 2019, 2020 Y 2021\2019\4.1. GENERAL\"/>
    </mc:Choice>
  </mc:AlternateContent>
  <xr:revisionPtr revIDLastSave="0" documentId="8_{732734F8-0A13-467E-9677-4379D3AC8639}" xr6:coauthVersionLast="47" xr6:coauthVersionMax="47" xr10:uidLastSave="{00000000-0000-0000-0000-000000000000}"/>
  <bookViews>
    <workbookView xWindow="-110" yWindow="-110" windowWidth="19420" windowHeight="10420" xr2:uid="{8E4B03C6-08E4-4D2F-AED0-147F7F1BD730}"/>
  </bookViews>
  <sheets>
    <sheet name="IG-2-pension a" sheetId="1" r:id="rId1"/>
    <sheet name="IG-2-5 al millar" sheetId="2" r:id="rId2"/>
    <sheet name="IG-2-contrib est" sheetId="3" r:id="rId3"/>
    <sheet name="IG-2-isr" sheetId="4" r:id="rId4"/>
    <sheet name="IG-2-honorario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'IG-2-5 al millar'!$A$1:$X$195</definedName>
    <definedName name="_xlnm.Print_Area" localSheetId="2">'IG-2-contrib est'!$A$1:$X$65</definedName>
    <definedName name="_xlnm.Print_Area" localSheetId="4">'IG-2-honorarios'!$A$1:$X$75</definedName>
    <definedName name="_xlnm.Print_Area" localSheetId="0">'IG-2-pension a'!$A$1:$X$190</definedName>
    <definedName name="CUMPLE" localSheetId="1">#REF!</definedName>
    <definedName name="CUMPLE" localSheetId="2">#REF!</definedName>
    <definedName name="CUMPLE" localSheetId="4">#REF!</definedName>
    <definedName name="CUMPLE" localSheetId="3">#REF!</definedName>
    <definedName name="CUMPLE" localSheetId="0">#REF!</definedName>
    <definedName name="CUMPLE">#REF!</definedName>
    <definedName name="DI">[2]Datos!$B$102:$B$109</definedName>
    <definedName name="DIM" localSheetId="1">#REF!</definedName>
    <definedName name="DIM" localSheetId="2">#REF!</definedName>
    <definedName name="DIM" localSheetId="4">#REF!</definedName>
    <definedName name="DIM" localSheetId="3">#REF!</definedName>
    <definedName name="DIM" localSheetId="0">#REF!</definedName>
    <definedName name="DIM">#REF!</definedName>
    <definedName name="EyO">[3]Dictamen!$B$16:$C$1012</definedName>
    <definedName name="G.I." localSheetId="1">[4]LISTAS!$D$4:$D$9</definedName>
    <definedName name="G.I." localSheetId="2">[4]LISTAS!$D$4:$D$9</definedName>
    <definedName name="G.I." localSheetId="4">[4]LISTAS!$D$4:$D$9</definedName>
    <definedName name="G.I." localSheetId="3">[4]LISTAS!$D$4:$D$9</definedName>
    <definedName name="G.I." localSheetId="0">[4]LISTAS!$D$4:$D$9</definedName>
    <definedName name="G.I.">[4]LISTAS!$D$4:$D$9</definedName>
    <definedName name="GENERAL" localSheetId="1">#REF!</definedName>
    <definedName name="GENERAL" localSheetId="2">#REF!</definedName>
    <definedName name="GENERAL" localSheetId="4">#REF!</definedName>
    <definedName name="GENERAL" localSheetId="3">#REF!</definedName>
    <definedName name="GENERAL" localSheetId="0">#REF!</definedName>
    <definedName name="GENERAL">#REF!</definedName>
    <definedName name="GI">[2]Datos!$B$95:$B$99</definedName>
    <definedName name="OPINION">[3]Dictamen!$B$6:$C$11</definedName>
    <definedName name="PRODIM" localSheetId="1">#REF!</definedName>
    <definedName name="PRODIM" localSheetId="2">#REF!</definedName>
    <definedName name="PRODIM" localSheetId="4">#REF!</definedName>
    <definedName name="PRODIM" localSheetId="3">#REF!</definedName>
    <definedName name="PRODIM" localSheetId="0">#REF!</definedName>
    <definedName name="PRODIM">'[4]ANEXO 4'!#REF!</definedName>
    <definedName name="PRODIMDF" localSheetId="1">[4]LISTAS!$B$4:$B$11</definedName>
    <definedName name="PRODIMDF" localSheetId="2">[4]LISTAS!$B$4:$B$11</definedName>
    <definedName name="PRODIMDF" localSheetId="4">[4]LISTAS!$B$4:$B$11</definedName>
    <definedName name="PRODIMDF" localSheetId="3">[4]LISTAS!$B$4:$B$11</definedName>
    <definedName name="PRODIMDF" localSheetId="0">[4]LISTAS!$B$4:$B$11</definedName>
    <definedName name="PRODIMDF">[4]LISTAS!$B$4:$B$11</definedName>
    <definedName name="Rubro">[2]Datos!$M$2:$M$8</definedName>
    <definedName name="rvtwgwt4c" localSheetId="1">#REF!</definedName>
    <definedName name="rvtwgwt4c" localSheetId="2">#REF!</definedName>
    <definedName name="rvtwgwt4c" localSheetId="4">#REF!</definedName>
    <definedName name="rvtwgwt4c" localSheetId="3">#REF!</definedName>
    <definedName name="rvtwgwt4c" localSheetId="0">#REF!</definedName>
    <definedName name="rvtwgwt4c">#REF!</definedName>
    <definedName name="S" localSheetId="1">#REF!</definedName>
    <definedName name="S" localSheetId="2">#REF!</definedName>
    <definedName name="S" localSheetId="4">#REF!</definedName>
    <definedName name="S" localSheetId="3">#REF!</definedName>
    <definedName name="S" localSheetId="0">#REF!</definedName>
    <definedName name="S">#REF!</definedName>
    <definedName name="SDD" localSheetId="1">#REF!</definedName>
    <definedName name="SDD" localSheetId="2">#REF!</definedName>
    <definedName name="SDD" localSheetId="4">#REF!</definedName>
    <definedName name="SDD" localSheetId="3">#REF!</definedName>
    <definedName name="SDD" localSheetId="0">#REF!</definedName>
    <definedName name="SDD">#REF!</definedName>
    <definedName name="SiNo">'[2]Anexo 4A'!$X$2:$X$3</definedName>
    <definedName name="_xlnm.Print_Titles" localSheetId="1">'IG-2-5 al millar'!$1:$12</definedName>
    <definedName name="_xlnm.Print_Titles" localSheetId="2">'IG-2-contrib est'!$1:$12</definedName>
    <definedName name="_xlnm.Print_Titles" localSheetId="4">'IG-2-honorarios'!$1:$13</definedName>
    <definedName name="_xlnm.Print_Titles" localSheetId="3">'IG-2-isr'!$1:$13</definedName>
    <definedName name="_xlnm.Print_Titles" localSheetId="0">'IG-2-pension a'!$2:$14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4" i="5" l="1"/>
  <c r="K54" i="5"/>
  <c r="J54" i="5"/>
  <c r="I54" i="5"/>
  <c r="H54" i="5"/>
  <c r="F54" i="5"/>
  <c r="E54" i="5"/>
  <c r="D54" i="5"/>
  <c r="C54" i="5"/>
  <c r="B54" i="5"/>
  <c r="L53" i="5"/>
  <c r="F53" i="5"/>
  <c r="N53" i="5" s="1"/>
  <c r="N52" i="5"/>
  <c r="L52" i="5"/>
  <c r="L54" i="5" s="1"/>
  <c r="F52" i="5"/>
  <c r="V51" i="5"/>
  <c r="K51" i="5"/>
  <c r="J51" i="5"/>
  <c r="I51" i="5"/>
  <c r="H51" i="5"/>
  <c r="E51" i="5"/>
  <c r="D51" i="5"/>
  <c r="C51" i="5"/>
  <c r="B51" i="5"/>
  <c r="L50" i="5"/>
  <c r="F50" i="5"/>
  <c r="N50" i="5" s="1"/>
  <c r="L49" i="5"/>
  <c r="L51" i="5" s="1"/>
  <c r="F49" i="5"/>
  <c r="F51" i="5" s="1"/>
  <c r="V48" i="5"/>
  <c r="K48" i="5"/>
  <c r="J48" i="5"/>
  <c r="I48" i="5"/>
  <c r="H48" i="5"/>
  <c r="F48" i="5"/>
  <c r="E48" i="5"/>
  <c r="D48" i="5"/>
  <c r="C48" i="5"/>
  <c r="B48" i="5"/>
  <c r="L47" i="5"/>
  <c r="N47" i="5" s="1"/>
  <c r="F47" i="5"/>
  <c r="N46" i="5"/>
  <c r="L46" i="5"/>
  <c r="L48" i="5" s="1"/>
  <c r="F46" i="5"/>
  <c r="V45" i="5"/>
  <c r="K45" i="5"/>
  <c r="J45" i="5"/>
  <c r="I45" i="5"/>
  <c r="H45" i="5"/>
  <c r="E45" i="5"/>
  <c r="D45" i="5"/>
  <c r="C45" i="5"/>
  <c r="B45" i="5"/>
  <c r="L44" i="5"/>
  <c r="F44" i="5"/>
  <c r="N44" i="5" s="1"/>
  <c r="L43" i="5"/>
  <c r="L45" i="5" s="1"/>
  <c r="F43" i="5"/>
  <c r="F45" i="5" s="1"/>
  <c r="V42" i="5"/>
  <c r="K42" i="5"/>
  <c r="J42" i="5"/>
  <c r="I42" i="5"/>
  <c r="H42" i="5"/>
  <c r="F42" i="5"/>
  <c r="E42" i="5"/>
  <c r="D42" i="5"/>
  <c r="C42" i="5"/>
  <c r="B42" i="5"/>
  <c r="L41" i="5"/>
  <c r="F41" i="5"/>
  <c r="N41" i="5" s="1"/>
  <c r="N40" i="5"/>
  <c r="F40" i="5"/>
  <c r="F38" i="5"/>
  <c r="N38" i="5" s="1"/>
  <c r="N37" i="5"/>
  <c r="F37" i="5"/>
  <c r="F36" i="5"/>
  <c r="N36" i="5" s="1"/>
  <c r="N35" i="5"/>
  <c r="L35" i="5"/>
  <c r="L42" i="5" s="1"/>
  <c r="F35" i="5"/>
  <c r="V34" i="5"/>
  <c r="K34" i="5"/>
  <c r="J34" i="5"/>
  <c r="I34" i="5"/>
  <c r="H34" i="5"/>
  <c r="E34" i="5"/>
  <c r="D34" i="5"/>
  <c r="C34" i="5"/>
  <c r="B34" i="5"/>
  <c r="L33" i="5"/>
  <c r="F33" i="5"/>
  <c r="N33" i="5" s="1"/>
  <c r="L32" i="5"/>
  <c r="L34" i="5" s="1"/>
  <c r="F32" i="5"/>
  <c r="F34" i="5" s="1"/>
  <c r="V31" i="5"/>
  <c r="K31" i="5"/>
  <c r="J31" i="5"/>
  <c r="I31" i="5"/>
  <c r="H31" i="5"/>
  <c r="F31" i="5"/>
  <c r="E31" i="5"/>
  <c r="D31" i="5"/>
  <c r="C31" i="5"/>
  <c r="B31" i="5"/>
  <c r="L30" i="5"/>
  <c r="F30" i="5"/>
  <c r="N30" i="5" s="1"/>
  <c r="N29" i="5"/>
  <c r="N31" i="5" s="1"/>
  <c r="L29" i="5"/>
  <c r="L31" i="5" s="1"/>
  <c r="F29" i="5"/>
  <c r="V28" i="5"/>
  <c r="K28" i="5"/>
  <c r="J28" i="5"/>
  <c r="I28" i="5"/>
  <c r="H28" i="5"/>
  <c r="E28" i="5"/>
  <c r="D28" i="5"/>
  <c r="C28" i="5"/>
  <c r="B28" i="5"/>
  <c r="L27" i="5"/>
  <c r="F27" i="5"/>
  <c r="N27" i="5" s="1"/>
  <c r="L26" i="5"/>
  <c r="L28" i="5" s="1"/>
  <c r="F26" i="5"/>
  <c r="F28" i="5" s="1"/>
  <c r="V25" i="5"/>
  <c r="K25" i="5"/>
  <c r="K55" i="5" s="1"/>
  <c r="J25" i="5"/>
  <c r="I25" i="5"/>
  <c r="H25" i="5"/>
  <c r="F25" i="5"/>
  <c r="E25" i="5"/>
  <c r="D25" i="5"/>
  <c r="C25" i="5"/>
  <c r="B25" i="5"/>
  <c r="B55" i="5" s="1"/>
  <c r="L24" i="5"/>
  <c r="L25" i="5" s="1"/>
  <c r="F24" i="5"/>
  <c r="N24" i="5" s="1"/>
  <c r="N23" i="5"/>
  <c r="N25" i="5" s="1"/>
  <c r="F23" i="5"/>
  <c r="V22" i="5"/>
  <c r="L22" i="5"/>
  <c r="K22" i="5"/>
  <c r="J22" i="5"/>
  <c r="I22" i="5"/>
  <c r="H22" i="5"/>
  <c r="E22" i="5"/>
  <c r="D22" i="5"/>
  <c r="C22" i="5"/>
  <c r="B22" i="5"/>
  <c r="L21" i="5"/>
  <c r="F21" i="5"/>
  <c r="N21" i="5" s="1"/>
  <c r="L20" i="5"/>
  <c r="F20" i="5"/>
  <c r="F22" i="5" s="1"/>
  <c r="V19" i="5"/>
  <c r="K19" i="5"/>
  <c r="J19" i="5"/>
  <c r="I19" i="5"/>
  <c r="H19" i="5"/>
  <c r="E19" i="5"/>
  <c r="D19" i="5"/>
  <c r="C19" i="5"/>
  <c r="B19" i="5"/>
  <c r="N18" i="5"/>
  <c r="L18" i="5"/>
  <c r="F18" i="5"/>
  <c r="L17" i="5"/>
  <c r="L19" i="5" s="1"/>
  <c r="F17" i="5"/>
  <c r="F19" i="5" s="1"/>
  <c r="V16" i="5"/>
  <c r="V55" i="5" s="1"/>
  <c r="L16" i="5"/>
  <c r="K16" i="5"/>
  <c r="J16" i="5"/>
  <c r="J55" i="5" s="1"/>
  <c r="I16" i="5"/>
  <c r="I55" i="5" s="1"/>
  <c r="H16" i="5"/>
  <c r="H55" i="5" s="1"/>
  <c r="E16" i="5"/>
  <c r="E55" i="5" s="1"/>
  <c r="D16" i="5"/>
  <c r="D55" i="5" s="1"/>
  <c r="C16" i="5"/>
  <c r="C55" i="5" s="1"/>
  <c r="B16" i="5"/>
  <c r="L15" i="5"/>
  <c r="F15" i="5"/>
  <c r="N15" i="5" s="1"/>
  <c r="L14" i="5"/>
  <c r="F14" i="5"/>
  <c r="F16" i="5" s="1"/>
  <c r="N42" i="5" l="1"/>
  <c r="L55" i="5"/>
  <c r="F55" i="5"/>
  <c r="N48" i="5"/>
  <c r="N54" i="5"/>
  <c r="N17" i="5"/>
  <c r="N19" i="5" s="1"/>
  <c r="N26" i="5"/>
  <c r="N28" i="5" s="1"/>
  <c r="N32" i="5"/>
  <c r="N34" i="5" s="1"/>
  <c r="N43" i="5"/>
  <c r="N45" i="5" s="1"/>
  <c r="N49" i="5"/>
  <c r="N51" i="5" s="1"/>
  <c r="N14" i="5"/>
  <c r="N16" i="5" s="1"/>
  <c r="N20" i="5"/>
  <c r="N22" i="5" s="1"/>
  <c r="N55" i="5" l="1"/>
  <c r="V53" i="4" l="1"/>
  <c r="K53" i="4"/>
  <c r="J53" i="4"/>
  <c r="I53" i="4"/>
  <c r="H53" i="4"/>
  <c r="E53" i="4"/>
  <c r="D53" i="4"/>
  <c r="C53" i="4"/>
  <c r="B53" i="4"/>
  <c r="L52" i="4"/>
  <c r="N52" i="4" s="1"/>
  <c r="F52" i="4"/>
  <c r="N51" i="4"/>
  <c r="L51" i="4"/>
  <c r="F51" i="4"/>
  <c r="L50" i="4"/>
  <c r="F50" i="4"/>
  <c r="N50" i="4" s="1"/>
  <c r="L49" i="4"/>
  <c r="L53" i="4" s="1"/>
  <c r="F49" i="4"/>
  <c r="N49" i="4" s="1"/>
  <c r="V48" i="4"/>
  <c r="K48" i="4"/>
  <c r="J48" i="4"/>
  <c r="I48" i="4"/>
  <c r="H48" i="4"/>
  <c r="F48" i="4"/>
  <c r="E48" i="4"/>
  <c r="D48" i="4"/>
  <c r="C48" i="4"/>
  <c r="B48" i="4"/>
  <c r="L47" i="4"/>
  <c r="N47" i="4" s="1"/>
  <c r="F47" i="4"/>
  <c r="N46" i="4"/>
  <c r="N48" i="4" s="1"/>
  <c r="L46" i="4"/>
  <c r="L48" i="4" s="1"/>
  <c r="F46" i="4"/>
  <c r="V45" i="4"/>
  <c r="K45" i="4"/>
  <c r="J45" i="4"/>
  <c r="I45" i="4"/>
  <c r="H45" i="4"/>
  <c r="E45" i="4"/>
  <c r="D45" i="4"/>
  <c r="C45" i="4"/>
  <c r="B45" i="4"/>
  <c r="L44" i="4"/>
  <c r="F44" i="4"/>
  <c r="N44" i="4" s="1"/>
  <c r="L43" i="4"/>
  <c r="L45" i="4" s="1"/>
  <c r="F43" i="4"/>
  <c r="F45" i="4" s="1"/>
  <c r="V42" i="4"/>
  <c r="K42" i="4"/>
  <c r="J42" i="4"/>
  <c r="I42" i="4"/>
  <c r="H42" i="4"/>
  <c r="F42" i="4"/>
  <c r="E42" i="4"/>
  <c r="D42" i="4"/>
  <c r="C42" i="4"/>
  <c r="B42" i="4"/>
  <c r="L41" i="4"/>
  <c r="F41" i="4"/>
  <c r="N41" i="4" s="1"/>
  <c r="N40" i="4"/>
  <c r="N42" i="4" s="1"/>
  <c r="L40" i="4"/>
  <c r="L42" i="4" s="1"/>
  <c r="F40" i="4"/>
  <c r="V39" i="4"/>
  <c r="K39" i="4"/>
  <c r="J39" i="4"/>
  <c r="I39" i="4"/>
  <c r="H39" i="4"/>
  <c r="E39" i="4"/>
  <c r="D39" i="4"/>
  <c r="C39" i="4"/>
  <c r="B39" i="4"/>
  <c r="L38" i="4"/>
  <c r="F38" i="4"/>
  <c r="N38" i="4" s="1"/>
  <c r="L37" i="4"/>
  <c r="L39" i="4" s="1"/>
  <c r="F37" i="4"/>
  <c r="F39" i="4" s="1"/>
  <c r="V36" i="4"/>
  <c r="K36" i="4"/>
  <c r="J36" i="4"/>
  <c r="I36" i="4"/>
  <c r="H36" i="4"/>
  <c r="F36" i="4"/>
  <c r="E36" i="4"/>
  <c r="D36" i="4"/>
  <c r="C36" i="4"/>
  <c r="B36" i="4"/>
  <c r="L35" i="4"/>
  <c r="F35" i="4"/>
  <c r="N35" i="4" s="1"/>
  <c r="N34" i="4"/>
  <c r="N36" i="4" s="1"/>
  <c r="L34" i="4"/>
  <c r="L36" i="4" s="1"/>
  <c r="F34" i="4"/>
  <c r="V33" i="4"/>
  <c r="K33" i="4"/>
  <c r="J33" i="4"/>
  <c r="I33" i="4"/>
  <c r="H33" i="4"/>
  <c r="E33" i="4"/>
  <c r="D33" i="4"/>
  <c r="C33" i="4"/>
  <c r="B33" i="4"/>
  <c r="L32" i="4"/>
  <c r="F32" i="4"/>
  <c r="N32" i="4" s="1"/>
  <c r="L31" i="4"/>
  <c r="L33" i="4" s="1"/>
  <c r="F31" i="4"/>
  <c r="F33" i="4" s="1"/>
  <c r="V30" i="4"/>
  <c r="K30" i="4"/>
  <c r="K54" i="4" s="1"/>
  <c r="J30" i="4"/>
  <c r="I30" i="4"/>
  <c r="H30" i="4"/>
  <c r="F30" i="4"/>
  <c r="E30" i="4"/>
  <c r="D30" i="4"/>
  <c r="C30" i="4"/>
  <c r="B30" i="4"/>
  <c r="B54" i="4" s="1"/>
  <c r="L29" i="4"/>
  <c r="F29" i="4"/>
  <c r="N29" i="4" s="1"/>
  <c r="N28" i="4"/>
  <c r="N30" i="4" s="1"/>
  <c r="L28" i="4"/>
  <c r="L30" i="4" s="1"/>
  <c r="F28" i="4"/>
  <c r="V27" i="4"/>
  <c r="K27" i="4"/>
  <c r="J27" i="4"/>
  <c r="I27" i="4"/>
  <c r="H27" i="4"/>
  <c r="E27" i="4"/>
  <c r="D27" i="4"/>
  <c r="C27" i="4"/>
  <c r="B27" i="4"/>
  <c r="L26" i="4"/>
  <c r="F26" i="4"/>
  <c r="N26" i="4" s="1"/>
  <c r="F25" i="4"/>
  <c r="N25" i="4" s="1"/>
  <c r="N24" i="4"/>
  <c r="L24" i="4"/>
  <c r="L27" i="4" s="1"/>
  <c r="F24" i="4"/>
  <c r="L23" i="4"/>
  <c r="F23" i="4"/>
  <c r="F27" i="4" s="1"/>
  <c r="V22" i="4"/>
  <c r="L22" i="4"/>
  <c r="K22" i="4"/>
  <c r="J22" i="4"/>
  <c r="I22" i="4"/>
  <c r="H22" i="4"/>
  <c r="E22" i="4"/>
  <c r="D22" i="4"/>
  <c r="C22" i="4"/>
  <c r="B22" i="4"/>
  <c r="L21" i="4"/>
  <c r="F21" i="4"/>
  <c r="N21" i="4" s="1"/>
  <c r="L20" i="4"/>
  <c r="F20" i="4"/>
  <c r="F22" i="4" s="1"/>
  <c r="V19" i="4"/>
  <c r="K19" i="4"/>
  <c r="J19" i="4"/>
  <c r="I19" i="4"/>
  <c r="H19" i="4"/>
  <c r="E19" i="4"/>
  <c r="D19" i="4"/>
  <c r="C19" i="4"/>
  <c r="B19" i="4"/>
  <c r="N18" i="4"/>
  <c r="L18" i="4"/>
  <c r="F18" i="4"/>
  <c r="L17" i="4"/>
  <c r="L19" i="4" s="1"/>
  <c r="F17" i="4"/>
  <c r="F19" i="4" s="1"/>
  <c r="V16" i="4"/>
  <c r="V54" i="4" s="1"/>
  <c r="L16" i="4"/>
  <c r="L54" i="4" s="1"/>
  <c r="K16" i="4"/>
  <c r="J16" i="4"/>
  <c r="J54" i="4" s="1"/>
  <c r="I16" i="4"/>
  <c r="I54" i="4" s="1"/>
  <c r="H16" i="4"/>
  <c r="H54" i="4" s="1"/>
  <c r="E16" i="4"/>
  <c r="E54" i="4" s="1"/>
  <c r="D16" i="4"/>
  <c r="D54" i="4" s="1"/>
  <c r="C16" i="4"/>
  <c r="C54" i="4" s="1"/>
  <c r="B16" i="4"/>
  <c r="L15" i="4"/>
  <c r="F15" i="4"/>
  <c r="N15" i="4" s="1"/>
  <c r="L14" i="4"/>
  <c r="F14" i="4"/>
  <c r="F16" i="4" s="1"/>
  <c r="N53" i="4" l="1"/>
  <c r="F53" i="4"/>
  <c r="F54" i="4" s="1"/>
  <c r="N17" i="4"/>
  <c r="N19" i="4" s="1"/>
  <c r="N23" i="4"/>
  <c r="N27" i="4" s="1"/>
  <c r="N31" i="4"/>
  <c r="N33" i="4" s="1"/>
  <c r="N37" i="4"/>
  <c r="N39" i="4" s="1"/>
  <c r="N43" i="4"/>
  <c r="N45" i="4" s="1"/>
  <c r="N14" i="4"/>
  <c r="N16" i="4" s="1"/>
  <c r="N20" i="4"/>
  <c r="N22" i="4" s="1"/>
  <c r="N54" i="4" l="1"/>
  <c r="V48" i="3" l="1"/>
  <c r="L48" i="3"/>
  <c r="K48" i="3"/>
  <c r="J48" i="3"/>
  <c r="I48" i="3"/>
  <c r="H48" i="3"/>
  <c r="F48" i="3"/>
  <c r="E48" i="3"/>
  <c r="D48" i="3"/>
  <c r="C48" i="3"/>
  <c r="B48" i="3"/>
  <c r="L47" i="3"/>
  <c r="F47" i="3"/>
  <c r="N47" i="3" s="1"/>
  <c r="N46" i="3"/>
  <c r="N48" i="3" s="1"/>
  <c r="L46" i="3"/>
  <c r="F46" i="3"/>
  <c r="V45" i="3"/>
  <c r="K45" i="3"/>
  <c r="J45" i="3"/>
  <c r="I45" i="3"/>
  <c r="H45" i="3"/>
  <c r="E45" i="3"/>
  <c r="D45" i="3"/>
  <c r="C45" i="3"/>
  <c r="B45" i="3"/>
  <c r="L44" i="3"/>
  <c r="N44" i="3" s="1"/>
  <c r="F44" i="3"/>
  <c r="L43" i="3"/>
  <c r="L45" i="3" s="1"/>
  <c r="F43" i="3"/>
  <c r="F45" i="3" s="1"/>
  <c r="V42" i="3"/>
  <c r="L42" i="3"/>
  <c r="K42" i="3"/>
  <c r="J42" i="3"/>
  <c r="I42" i="3"/>
  <c r="H42" i="3"/>
  <c r="F42" i="3"/>
  <c r="E42" i="3"/>
  <c r="D42" i="3"/>
  <c r="C42" i="3"/>
  <c r="B42" i="3"/>
  <c r="L41" i="3"/>
  <c r="F41" i="3"/>
  <c r="N41" i="3" s="1"/>
  <c r="N40" i="3"/>
  <c r="N42" i="3" s="1"/>
  <c r="L40" i="3"/>
  <c r="F40" i="3"/>
  <c r="V39" i="3"/>
  <c r="K39" i="3"/>
  <c r="J39" i="3"/>
  <c r="I39" i="3"/>
  <c r="H39" i="3"/>
  <c r="E39" i="3"/>
  <c r="D39" i="3"/>
  <c r="C39" i="3"/>
  <c r="B39" i="3"/>
  <c r="L38" i="3"/>
  <c r="N38" i="3" s="1"/>
  <c r="F38" i="3"/>
  <c r="L37" i="3"/>
  <c r="L39" i="3" s="1"/>
  <c r="F37" i="3"/>
  <c r="F39" i="3" s="1"/>
  <c r="V36" i="3"/>
  <c r="L36" i="3"/>
  <c r="K36" i="3"/>
  <c r="J36" i="3"/>
  <c r="I36" i="3"/>
  <c r="H36" i="3"/>
  <c r="F36" i="3"/>
  <c r="E36" i="3"/>
  <c r="D36" i="3"/>
  <c r="C36" i="3"/>
  <c r="B36" i="3"/>
  <c r="L35" i="3"/>
  <c r="F35" i="3"/>
  <c r="N35" i="3" s="1"/>
  <c r="N34" i="3"/>
  <c r="N36" i="3" s="1"/>
  <c r="L34" i="3"/>
  <c r="F34" i="3"/>
  <c r="V33" i="3"/>
  <c r="K33" i="3"/>
  <c r="J33" i="3"/>
  <c r="I33" i="3"/>
  <c r="H33" i="3"/>
  <c r="E33" i="3"/>
  <c r="D33" i="3"/>
  <c r="C33" i="3"/>
  <c r="B33" i="3"/>
  <c r="L32" i="3"/>
  <c r="N32" i="3" s="1"/>
  <c r="F32" i="3"/>
  <c r="L31" i="3"/>
  <c r="L33" i="3" s="1"/>
  <c r="F31" i="3"/>
  <c r="F33" i="3" s="1"/>
  <c r="V30" i="3"/>
  <c r="L30" i="3"/>
  <c r="K30" i="3"/>
  <c r="J30" i="3"/>
  <c r="I30" i="3"/>
  <c r="H30" i="3"/>
  <c r="F30" i="3"/>
  <c r="E30" i="3"/>
  <c r="D30" i="3"/>
  <c r="C30" i="3"/>
  <c r="B30" i="3"/>
  <c r="L29" i="3"/>
  <c r="F29" i="3"/>
  <c r="N29" i="3" s="1"/>
  <c r="N28" i="3"/>
  <c r="L28" i="3"/>
  <c r="F28" i="3"/>
  <c r="V27" i="3"/>
  <c r="K27" i="3"/>
  <c r="J27" i="3"/>
  <c r="I27" i="3"/>
  <c r="H27" i="3"/>
  <c r="E27" i="3"/>
  <c r="D27" i="3"/>
  <c r="C27" i="3"/>
  <c r="B27" i="3"/>
  <c r="L26" i="3"/>
  <c r="N26" i="3" s="1"/>
  <c r="F26" i="3"/>
  <c r="L25" i="3"/>
  <c r="L27" i="3" s="1"/>
  <c r="F25" i="3"/>
  <c r="F27" i="3" s="1"/>
  <c r="V24" i="3"/>
  <c r="L24" i="3"/>
  <c r="K24" i="3"/>
  <c r="J24" i="3"/>
  <c r="I24" i="3"/>
  <c r="H24" i="3"/>
  <c r="F24" i="3"/>
  <c r="E24" i="3"/>
  <c r="D24" i="3"/>
  <c r="C24" i="3"/>
  <c r="B24" i="3"/>
  <c r="L23" i="3"/>
  <c r="F23" i="3"/>
  <c r="N23" i="3" s="1"/>
  <c r="N22" i="3"/>
  <c r="N24" i="3" s="1"/>
  <c r="L22" i="3"/>
  <c r="F22" i="3"/>
  <c r="V21" i="3"/>
  <c r="K21" i="3"/>
  <c r="J21" i="3"/>
  <c r="I21" i="3"/>
  <c r="H21" i="3"/>
  <c r="E21" i="3"/>
  <c r="D21" i="3"/>
  <c r="C21" i="3"/>
  <c r="B21" i="3"/>
  <c r="L20" i="3"/>
  <c r="N20" i="3" s="1"/>
  <c r="F20" i="3"/>
  <c r="L19" i="3"/>
  <c r="L21" i="3" s="1"/>
  <c r="F19" i="3"/>
  <c r="F21" i="3" s="1"/>
  <c r="V18" i="3"/>
  <c r="L18" i="3"/>
  <c r="K18" i="3"/>
  <c r="K49" i="3" s="1"/>
  <c r="J18" i="3"/>
  <c r="I18" i="3"/>
  <c r="H18" i="3"/>
  <c r="H49" i="3" s="1"/>
  <c r="F18" i="3"/>
  <c r="E18" i="3"/>
  <c r="D18" i="3"/>
  <c r="C18" i="3"/>
  <c r="C49" i="3" s="1"/>
  <c r="B18" i="3"/>
  <c r="B49" i="3" s="1"/>
  <c r="L17" i="3"/>
  <c r="F17" i="3"/>
  <c r="N17" i="3" s="1"/>
  <c r="N16" i="3"/>
  <c r="N18" i="3" s="1"/>
  <c r="L16" i="3"/>
  <c r="F16" i="3"/>
  <c r="V15" i="3"/>
  <c r="V49" i="3" s="1"/>
  <c r="K15" i="3"/>
  <c r="J15" i="3"/>
  <c r="J49" i="3" s="1"/>
  <c r="I15" i="3"/>
  <c r="I49" i="3" s="1"/>
  <c r="H15" i="3"/>
  <c r="E15" i="3"/>
  <c r="E49" i="3" s="1"/>
  <c r="D15" i="3"/>
  <c r="D49" i="3" s="1"/>
  <c r="C15" i="3"/>
  <c r="B15" i="3"/>
  <c r="L14" i="3"/>
  <c r="N14" i="3" s="1"/>
  <c r="F14" i="3"/>
  <c r="L13" i="3"/>
  <c r="L15" i="3" s="1"/>
  <c r="F13" i="3"/>
  <c r="F15" i="3" s="1"/>
  <c r="F49" i="3" l="1"/>
  <c r="L49" i="3"/>
  <c r="N30" i="3"/>
  <c r="N13" i="3"/>
  <c r="N15" i="3" s="1"/>
  <c r="N19" i="3"/>
  <c r="N21" i="3" s="1"/>
  <c r="N25" i="3"/>
  <c r="N27" i="3" s="1"/>
  <c r="N31" i="3"/>
  <c r="N33" i="3" s="1"/>
  <c r="N37" i="3"/>
  <c r="N39" i="3" s="1"/>
  <c r="N43" i="3"/>
  <c r="N45" i="3" s="1"/>
  <c r="N49" i="3" l="1"/>
  <c r="V163" i="2" l="1"/>
  <c r="K163" i="2"/>
  <c r="J163" i="2"/>
  <c r="I163" i="2"/>
  <c r="H163" i="2"/>
  <c r="F163" i="2"/>
  <c r="E163" i="2"/>
  <c r="D163" i="2"/>
  <c r="C163" i="2"/>
  <c r="B163" i="2"/>
  <c r="L162" i="2"/>
  <c r="F162" i="2"/>
  <c r="N162" i="2" s="1"/>
  <c r="N159" i="2"/>
  <c r="L159" i="2"/>
  <c r="L163" i="2" s="1"/>
  <c r="F159" i="2"/>
  <c r="V158" i="2"/>
  <c r="K158" i="2"/>
  <c r="J158" i="2"/>
  <c r="I158" i="2"/>
  <c r="H158" i="2"/>
  <c r="E158" i="2"/>
  <c r="D158" i="2"/>
  <c r="C158" i="2"/>
  <c r="B158" i="2"/>
  <c r="L98" i="2"/>
  <c r="N98" i="2" s="1"/>
  <c r="F98" i="2"/>
  <c r="L97" i="2"/>
  <c r="L158" i="2" s="1"/>
  <c r="F97" i="2"/>
  <c r="F158" i="2" s="1"/>
  <c r="V96" i="2"/>
  <c r="K96" i="2"/>
  <c r="J96" i="2"/>
  <c r="I96" i="2"/>
  <c r="H96" i="2"/>
  <c r="F96" i="2"/>
  <c r="E96" i="2"/>
  <c r="D96" i="2"/>
  <c r="C96" i="2"/>
  <c r="B96" i="2"/>
  <c r="L95" i="2"/>
  <c r="F95" i="2"/>
  <c r="N95" i="2" s="1"/>
  <c r="N94" i="2"/>
  <c r="N96" i="2" s="1"/>
  <c r="L94" i="2"/>
  <c r="L96" i="2" s="1"/>
  <c r="F94" i="2"/>
  <c r="V93" i="2"/>
  <c r="K93" i="2"/>
  <c r="J93" i="2"/>
  <c r="I93" i="2"/>
  <c r="H93" i="2"/>
  <c r="E93" i="2"/>
  <c r="D93" i="2"/>
  <c r="C93" i="2"/>
  <c r="B93" i="2"/>
  <c r="L92" i="2"/>
  <c r="F92" i="2"/>
  <c r="N92" i="2" s="1"/>
  <c r="L91" i="2"/>
  <c r="L93" i="2" s="1"/>
  <c r="F91" i="2"/>
  <c r="F93" i="2" s="1"/>
  <c r="V90" i="2"/>
  <c r="K90" i="2"/>
  <c r="J90" i="2"/>
  <c r="I90" i="2"/>
  <c r="H90" i="2"/>
  <c r="F90" i="2"/>
  <c r="E90" i="2"/>
  <c r="D90" i="2"/>
  <c r="C90" i="2"/>
  <c r="B90" i="2"/>
  <c r="N80" i="2"/>
  <c r="N90" i="2" s="1"/>
  <c r="L80" i="2"/>
  <c r="L90" i="2" s="1"/>
  <c r="F80" i="2"/>
  <c r="V79" i="2"/>
  <c r="K79" i="2"/>
  <c r="J79" i="2"/>
  <c r="I79" i="2"/>
  <c r="H79" i="2"/>
  <c r="E79" i="2"/>
  <c r="D79" i="2"/>
  <c r="C79" i="2"/>
  <c r="B79" i="2"/>
  <c r="N78" i="2"/>
  <c r="L78" i="2"/>
  <c r="F78" i="2"/>
  <c r="L77" i="2"/>
  <c r="L79" i="2" s="1"/>
  <c r="F77" i="2"/>
  <c r="F79" i="2" s="1"/>
  <c r="V76" i="2"/>
  <c r="L76" i="2"/>
  <c r="K76" i="2"/>
  <c r="J76" i="2"/>
  <c r="I76" i="2"/>
  <c r="H76" i="2"/>
  <c r="E76" i="2"/>
  <c r="D76" i="2"/>
  <c r="C76" i="2"/>
  <c r="B76" i="2"/>
  <c r="L75" i="2"/>
  <c r="F75" i="2"/>
  <c r="N75" i="2" s="1"/>
  <c r="N74" i="2"/>
  <c r="N76" i="2" s="1"/>
  <c r="L74" i="2"/>
  <c r="F74" i="2"/>
  <c r="F76" i="2" s="1"/>
  <c r="V73" i="2"/>
  <c r="K73" i="2"/>
  <c r="J73" i="2"/>
  <c r="I73" i="2"/>
  <c r="H73" i="2"/>
  <c r="E73" i="2"/>
  <c r="D73" i="2"/>
  <c r="C73" i="2"/>
  <c r="B73" i="2"/>
  <c r="N72" i="2"/>
  <c r="L72" i="2"/>
  <c r="F72" i="2"/>
  <c r="L71" i="2"/>
  <c r="F71" i="2"/>
  <c r="N71" i="2" s="1"/>
  <c r="L70" i="2"/>
  <c r="F70" i="2"/>
  <c r="N70" i="2" s="1"/>
  <c r="N69" i="2"/>
  <c r="L69" i="2"/>
  <c r="F69" i="2"/>
  <c r="N68" i="2"/>
  <c r="L68" i="2"/>
  <c r="F68" i="2"/>
  <c r="L67" i="2"/>
  <c r="F67" i="2"/>
  <c r="N67" i="2" s="1"/>
  <c r="L66" i="2"/>
  <c r="F66" i="2"/>
  <c r="N66" i="2" s="1"/>
  <c r="N65" i="2"/>
  <c r="L65" i="2"/>
  <c r="F65" i="2"/>
  <c r="N64" i="2"/>
  <c r="L64" i="2"/>
  <c r="F64" i="2"/>
  <c r="L63" i="2"/>
  <c r="F63" i="2"/>
  <c r="N63" i="2" s="1"/>
  <c r="L62" i="2"/>
  <c r="F62" i="2"/>
  <c r="N62" i="2" s="1"/>
  <c r="N61" i="2"/>
  <c r="L61" i="2"/>
  <c r="F61" i="2"/>
  <c r="N60" i="2"/>
  <c r="L60" i="2"/>
  <c r="F60" i="2"/>
  <c r="L59" i="2"/>
  <c r="F59" i="2"/>
  <c r="N59" i="2" s="1"/>
  <c r="L58" i="2"/>
  <c r="L73" i="2" s="1"/>
  <c r="F58" i="2"/>
  <c r="N58" i="2" s="1"/>
  <c r="N73" i="2" s="1"/>
  <c r="V57" i="2"/>
  <c r="K57" i="2"/>
  <c r="K164" i="2" s="1"/>
  <c r="J57" i="2"/>
  <c r="I57" i="2"/>
  <c r="H57" i="2"/>
  <c r="F57" i="2"/>
  <c r="E57" i="2"/>
  <c r="D57" i="2"/>
  <c r="C57" i="2"/>
  <c r="B57" i="2"/>
  <c r="B164" i="2" s="1"/>
  <c r="N56" i="2"/>
  <c r="L56" i="2"/>
  <c r="F56" i="2"/>
  <c r="N55" i="2"/>
  <c r="N57" i="2" s="1"/>
  <c r="L55" i="2"/>
  <c r="L57" i="2" s="1"/>
  <c r="F55" i="2"/>
  <c r="V54" i="2"/>
  <c r="K54" i="2"/>
  <c r="J54" i="2"/>
  <c r="I54" i="2"/>
  <c r="H54" i="2"/>
  <c r="E54" i="2"/>
  <c r="D54" i="2"/>
  <c r="C54" i="2"/>
  <c r="B54" i="2"/>
  <c r="L49" i="2"/>
  <c r="N49" i="2" s="1"/>
  <c r="N48" i="2"/>
  <c r="L48" i="2"/>
  <c r="L47" i="2"/>
  <c r="N47" i="2" s="1"/>
  <c r="N46" i="2"/>
  <c r="L46" i="2"/>
  <c r="L45" i="2"/>
  <c r="N45" i="2" s="1"/>
  <c r="N44" i="2"/>
  <c r="L44" i="2"/>
  <c r="L43" i="2"/>
  <c r="N43" i="2" s="1"/>
  <c r="N42" i="2"/>
  <c r="L42" i="2"/>
  <c r="L41" i="2"/>
  <c r="N41" i="2" s="1"/>
  <c r="N40" i="2"/>
  <c r="L40" i="2"/>
  <c r="L39" i="2"/>
  <c r="N39" i="2" s="1"/>
  <c r="N38" i="2"/>
  <c r="L38" i="2"/>
  <c r="F38" i="2"/>
  <c r="N37" i="2"/>
  <c r="L37" i="2"/>
  <c r="L36" i="2"/>
  <c r="N36" i="2" s="1"/>
  <c r="N35" i="2"/>
  <c r="L35" i="2"/>
  <c r="L34" i="2"/>
  <c r="F34" i="2"/>
  <c r="N34" i="2" s="1"/>
  <c r="N33" i="2"/>
  <c r="L33" i="2"/>
  <c r="F33" i="2"/>
  <c r="N32" i="2"/>
  <c r="L32" i="2"/>
  <c r="F32" i="2"/>
  <c r="L31" i="2"/>
  <c r="F31" i="2"/>
  <c r="N31" i="2" s="1"/>
  <c r="L30" i="2"/>
  <c r="F30" i="2"/>
  <c r="N30" i="2" s="1"/>
  <c r="N29" i="2"/>
  <c r="L29" i="2"/>
  <c r="F29" i="2"/>
  <c r="N28" i="2"/>
  <c r="L28" i="2"/>
  <c r="F28" i="2"/>
  <c r="L27" i="2"/>
  <c r="F27" i="2"/>
  <c r="N27" i="2" s="1"/>
  <c r="L26" i="2"/>
  <c r="F26" i="2"/>
  <c r="N26" i="2" s="1"/>
  <c r="N25" i="2"/>
  <c r="L25" i="2"/>
  <c r="F25" i="2"/>
  <c r="N24" i="2"/>
  <c r="L24" i="2"/>
  <c r="F24" i="2"/>
  <c r="L23" i="2"/>
  <c r="F23" i="2"/>
  <c r="N23" i="2" s="1"/>
  <c r="L22" i="2"/>
  <c r="F22" i="2"/>
  <c r="N22" i="2" s="1"/>
  <c r="N21" i="2"/>
  <c r="L21" i="2"/>
  <c r="F21" i="2"/>
  <c r="N20" i="2"/>
  <c r="L20" i="2"/>
  <c r="F20" i="2"/>
  <c r="L19" i="2"/>
  <c r="L54" i="2" s="1"/>
  <c r="F19" i="2"/>
  <c r="F54" i="2" s="1"/>
  <c r="V18" i="2"/>
  <c r="L18" i="2"/>
  <c r="K18" i="2"/>
  <c r="J18" i="2"/>
  <c r="I18" i="2"/>
  <c r="H18" i="2"/>
  <c r="F18" i="2"/>
  <c r="E18" i="2"/>
  <c r="D18" i="2"/>
  <c r="C18" i="2"/>
  <c r="B18" i="2"/>
  <c r="F17" i="2"/>
  <c r="N17" i="2" s="1"/>
  <c r="N16" i="2"/>
  <c r="L16" i="2"/>
  <c r="F16" i="2"/>
  <c r="V15" i="2"/>
  <c r="V164" i="2" s="1"/>
  <c r="K15" i="2"/>
  <c r="J15" i="2"/>
  <c r="J164" i="2" s="1"/>
  <c r="I15" i="2"/>
  <c r="I164" i="2" s="1"/>
  <c r="H15" i="2"/>
  <c r="H164" i="2" s="1"/>
  <c r="E15" i="2"/>
  <c r="E164" i="2" s="1"/>
  <c r="D15" i="2"/>
  <c r="D164" i="2" s="1"/>
  <c r="C15" i="2"/>
  <c r="C164" i="2" s="1"/>
  <c r="B15" i="2"/>
  <c r="L14" i="2"/>
  <c r="L15" i="2" s="1"/>
  <c r="F14" i="2"/>
  <c r="N14" i="2" s="1"/>
  <c r="L13" i="2"/>
  <c r="F13" i="2"/>
  <c r="F15" i="2" s="1"/>
  <c r="L164" i="2" l="1"/>
  <c r="N18" i="2"/>
  <c r="N163" i="2"/>
  <c r="N19" i="2"/>
  <c r="N54" i="2" s="1"/>
  <c r="F73" i="2"/>
  <c r="F164" i="2" s="1"/>
  <c r="N77" i="2"/>
  <c r="N79" i="2" s="1"/>
  <c r="N13" i="2"/>
  <c r="N15" i="2" s="1"/>
  <c r="N164" i="2" s="1"/>
  <c r="N91" i="2"/>
  <c r="N93" i="2" s="1"/>
  <c r="N97" i="2"/>
  <c r="N158" i="2" s="1"/>
  <c r="V166" i="1" l="1"/>
  <c r="K166" i="1"/>
  <c r="J166" i="1"/>
  <c r="I166" i="1"/>
  <c r="H166" i="1"/>
  <c r="E166" i="1"/>
  <c r="D166" i="1"/>
  <c r="C166" i="1"/>
  <c r="B166" i="1"/>
  <c r="N165" i="1"/>
  <c r="L165" i="1"/>
  <c r="F165" i="1"/>
  <c r="L164" i="1"/>
  <c r="F164" i="1"/>
  <c r="N164" i="1" s="1"/>
  <c r="L163" i="1"/>
  <c r="F163" i="1"/>
  <c r="N163" i="1" s="1"/>
  <c r="L162" i="1"/>
  <c r="F162" i="1"/>
  <c r="N162" i="1" s="1"/>
  <c r="N161" i="1"/>
  <c r="L161" i="1"/>
  <c r="F161" i="1"/>
  <c r="L160" i="1"/>
  <c r="F160" i="1"/>
  <c r="N160" i="1" s="1"/>
  <c r="L159" i="1"/>
  <c r="F159" i="1"/>
  <c r="N159" i="1" s="1"/>
  <c r="N158" i="1"/>
  <c r="L158" i="1"/>
  <c r="F158" i="1"/>
  <c r="N157" i="1"/>
  <c r="L157" i="1"/>
  <c r="L156" i="1"/>
  <c r="N156" i="1" s="1"/>
  <c r="N155" i="1"/>
  <c r="L155" i="1"/>
  <c r="F155" i="1"/>
  <c r="L154" i="1"/>
  <c r="F154" i="1"/>
  <c r="N154" i="1" s="1"/>
  <c r="L153" i="1"/>
  <c r="F153" i="1"/>
  <c r="N153" i="1" s="1"/>
  <c r="N152" i="1"/>
  <c r="L152" i="1"/>
  <c r="F152" i="1"/>
  <c r="N151" i="1"/>
  <c r="L151" i="1"/>
  <c r="F151" i="1"/>
  <c r="L150" i="1"/>
  <c r="F150" i="1"/>
  <c r="N150" i="1" s="1"/>
  <c r="L149" i="1"/>
  <c r="F149" i="1"/>
  <c r="N149" i="1" s="1"/>
  <c r="N148" i="1"/>
  <c r="L148" i="1"/>
  <c r="F148" i="1"/>
  <c r="N147" i="1"/>
  <c r="L147" i="1"/>
  <c r="F147" i="1"/>
  <c r="L146" i="1"/>
  <c r="L166" i="1" s="1"/>
  <c r="F146" i="1"/>
  <c r="F166" i="1" s="1"/>
  <c r="V145" i="1"/>
  <c r="K145" i="1"/>
  <c r="J145" i="1"/>
  <c r="I145" i="1"/>
  <c r="H145" i="1"/>
  <c r="E145" i="1"/>
  <c r="D145" i="1"/>
  <c r="C145" i="1"/>
  <c r="B145" i="1"/>
  <c r="L144" i="1"/>
  <c r="F144" i="1"/>
  <c r="N144" i="1" s="1"/>
  <c r="L143" i="1"/>
  <c r="F143" i="1"/>
  <c r="N143" i="1" s="1"/>
  <c r="N142" i="1"/>
  <c r="L142" i="1"/>
  <c r="F142" i="1"/>
  <c r="L141" i="1"/>
  <c r="F141" i="1"/>
  <c r="N141" i="1" s="1"/>
  <c r="L140" i="1"/>
  <c r="F140" i="1"/>
  <c r="N140" i="1" s="1"/>
  <c r="L139" i="1"/>
  <c r="F139" i="1"/>
  <c r="N139" i="1" s="1"/>
  <c r="N138" i="1"/>
  <c r="L138" i="1"/>
  <c r="F138" i="1"/>
  <c r="L137" i="1"/>
  <c r="F137" i="1"/>
  <c r="N137" i="1" s="1"/>
  <c r="L136" i="1"/>
  <c r="F136" i="1"/>
  <c r="N136" i="1" s="1"/>
  <c r="L135" i="1"/>
  <c r="F135" i="1"/>
  <c r="N135" i="1" s="1"/>
  <c r="N134" i="1"/>
  <c r="L134" i="1"/>
  <c r="F134" i="1"/>
  <c r="L133" i="1"/>
  <c r="L145" i="1" s="1"/>
  <c r="F133" i="1"/>
  <c r="F145" i="1" s="1"/>
  <c r="V132" i="1"/>
  <c r="K132" i="1"/>
  <c r="J132" i="1"/>
  <c r="I132" i="1"/>
  <c r="H132" i="1"/>
  <c r="E132" i="1"/>
  <c r="D132" i="1"/>
  <c r="C132" i="1"/>
  <c r="B132" i="1"/>
  <c r="L131" i="1"/>
  <c r="F131" i="1"/>
  <c r="N131" i="1" s="1"/>
  <c r="L130" i="1"/>
  <c r="F130" i="1"/>
  <c r="N130" i="1" s="1"/>
  <c r="N129" i="1"/>
  <c r="L129" i="1"/>
  <c r="F129" i="1"/>
  <c r="L128" i="1"/>
  <c r="N128" i="1" s="1"/>
  <c r="F128" i="1"/>
  <c r="L127" i="1"/>
  <c r="F127" i="1"/>
  <c r="N127" i="1" s="1"/>
  <c r="L126" i="1"/>
  <c r="F126" i="1"/>
  <c r="N126" i="1" s="1"/>
  <c r="N125" i="1"/>
  <c r="L125" i="1"/>
  <c r="F125" i="1"/>
  <c r="L124" i="1"/>
  <c r="N124" i="1" s="1"/>
  <c r="F124" i="1"/>
  <c r="L123" i="1"/>
  <c r="F123" i="1"/>
  <c r="N123" i="1" s="1"/>
  <c r="L122" i="1"/>
  <c r="F122" i="1"/>
  <c r="N122" i="1" s="1"/>
  <c r="N121" i="1"/>
  <c r="L121" i="1"/>
  <c r="F121" i="1"/>
  <c r="L120" i="1"/>
  <c r="L132" i="1" s="1"/>
  <c r="F120" i="1"/>
  <c r="F132" i="1" s="1"/>
  <c r="V119" i="1"/>
  <c r="K119" i="1"/>
  <c r="J119" i="1"/>
  <c r="I119" i="1"/>
  <c r="H119" i="1"/>
  <c r="E119" i="1"/>
  <c r="D119" i="1"/>
  <c r="C119" i="1"/>
  <c r="B119" i="1"/>
  <c r="L118" i="1"/>
  <c r="F118" i="1"/>
  <c r="N118" i="1" s="1"/>
  <c r="L117" i="1"/>
  <c r="F117" i="1"/>
  <c r="N117" i="1" s="1"/>
  <c r="N116" i="1"/>
  <c r="L116" i="1"/>
  <c r="F116" i="1"/>
  <c r="L115" i="1"/>
  <c r="N115" i="1" s="1"/>
  <c r="F115" i="1"/>
  <c r="L114" i="1"/>
  <c r="F114" i="1"/>
  <c r="N114" i="1" s="1"/>
  <c r="L113" i="1"/>
  <c r="F113" i="1"/>
  <c r="N113" i="1" s="1"/>
  <c r="N112" i="1"/>
  <c r="L112" i="1"/>
  <c r="F112" i="1"/>
  <c r="L111" i="1"/>
  <c r="N111" i="1" s="1"/>
  <c r="F111" i="1"/>
  <c r="L110" i="1"/>
  <c r="F110" i="1"/>
  <c r="N110" i="1" s="1"/>
  <c r="L109" i="1"/>
  <c r="F109" i="1"/>
  <c r="N109" i="1" s="1"/>
  <c r="N108" i="1"/>
  <c r="L108" i="1"/>
  <c r="F108" i="1"/>
  <c r="L107" i="1"/>
  <c r="N107" i="1" s="1"/>
  <c r="F107" i="1"/>
  <c r="L106" i="1"/>
  <c r="F106" i="1"/>
  <c r="F119" i="1" s="1"/>
  <c r="V105" i="1"/>
  <c r="K105" i="1"/>
  <c r="J105" i="1"/>
  <c r="I105" i="1"/>
  <c r="H105" i="1"/>
  <c r="E105" i="1"/>
  <c r="D105" i="1"/>
  <c r="C105" i="1"/>
  <c r="B105" i="1"/>
  <c r="L104" i="1"/>
  <c r="F104" i="1"/>
  <c r="N104" i="1" s="1"/>
  <c r="N103" i="1"/>
  <c r="L103" i="1"/>
  <c r="F103" i="1"/>
  <c r="L102" i="1"/>
  <c r="F102" i="1"/>
  <c r="N102" i="1" s="1"/>
  <c r="L101" i="1"/>
  <c r="F101" i="1"/>
  <c r="N101" i="1" s="1"/>
  <c r="L100" i="1"/>
  <c r="F100" i="1"/>
  <c r="N100" i="1" s="1"/>
  <c r="N99" i="1"/>
  <c r="L99" i="1"/>
  <c r="F99" i="1"/>
  <c r="L98" i="1"/>
  <c r="F98" i="1"/>
  <c r="N98" i="1" s="1"/>
  <c r="L97" i="1"/>
  <c r="F97" i="1"/>
  <c r="N97" i="1" s="1"/>
  <c r="L96" i="1"/>
  <c r="F96" i="1"/>
  <c r="N96" i="1" s="1"/>
  <c r="N95" i="1"/>
  <c r="L95" i="1"/>
  <c r="F95" i="1"/>
  <c r="L94" i="1"/>
  <c r="F94" i="1"/>
  <c r="N94" i="1" s="1"/>
  <c r="L93" i="1"/>
  <c r="F93" i="1"/>
  <c r="N93" i="1" s="1"/>
  <c r="V92" i="1"/>
  <c r="K92" i="1"/>
  <c r="J92" i="1"/>
  <c r="I92" i="1"/>
  <c r="H92" i="1"/>
  <c r="E92" i="1"/>
  <c r="D92" i="1"/>
  <c r="C92" i="1"/>
  <c r="B92" i="1"/>
  <c r="L91" i="1"/>
  <c r="F91" i="1"/>
  <c r="N91" i="1" s="1"/>
  <c r="N90" i="1"/>
  <c r="L90" i="1"/>
  <c r="F90" i="1"/>
  <c r="L89" i="1"/>
  <c r="F89" i="1"/>
  <c r="N89" i="1" s="1"/>
  <c r="L88" i="1"/>
  <c r="F88" i="1"/>
  <c r="N88" i="1" s="1"/>
  <c r="L87" i="1"/>
  <c r="F87" i="1"/>
  <c r="N87" i="1" s="1"/>
  <c r="N86" i="1"/>
  <c r="L86" i="1"/>
  <c r="F86" i="1"/>
  <c r="L85" i="1"/>
  <c r="N85" i="1" s="1"/>
  <c r="F85" i="1"/>
  <c r="L84" i="1"/>
  <c r="F84" i="1"/>
  <c r="N84" i="1" s="1"/>
  <c r="L83" i="1"/>
  <c r="F83" i="1"/>
  <c r="N83" i="1" s="1"/>
  <c r="N82" i="1"/>
  <c r="L82" i="1"/>
  <c r="F82" i="1"/>
  <c r="L81" i="1"/>
  <c r="N81" i="1" s="1"/>
  <c r="F81" i="1"/>
  <c r="L80" i="1"/>
  <c r="L105" i="1" s="1"/>
  <c r="F80" i="1"/>
  <c r="N80" i="1" s="1"/>
  <c r="V79" i="1"/>
  <c r="K79" i="1"/>
  <c r="J79" i="1"/>
  <c r="I79" i="1"/>
  <c r="H79" i="1"/>
  <c r="E79" i="1"/>
  <c r="D79" i="1"/>
  <c r="C79" i="1"/>
  <c r="B79" i="1"/>
  <c r="L78" i="1"/>
  <c r="F78" i="1"/>
  <c r="N78" i="1" s="1"/>
  <c r="N77" i="1"/>
  <c r="L77" i="1"/>
  <c r="F77" i="1"/>
  <c r="L76" i="1"/>
  <c r="F76" i="1"/>
  <c r="N76" i="1" s="1"/>
  <c r="L75" i="1"/>
  <c r="F75" i="1"/>
  <c r="N75" i="1" s="1"/>
  <c r="L74" i="1"/>
  <c r="F74" i="1"/>
  <c r="N74" i="1" s="1"/>
  <c r="N73" i="1"/>
  <c r="L73" i="1"/>
  <c r="F73" i="1"/>
  <c r="L72" i="1"/>
  <c r="F72" i="1"/>
  <c r="N72" i="1" s="1"/>
  <c r="L71" i="1"/>
  <c r="F71" i="1"/>
  <c r="F79" i="1" s="1"/>
  <c r="L70" i="1"/>
  <c r="F70" i="1"/>
  <c r="N70" i="1" s="1"/>
  <c r="N69" i="1"/>
  <c r="L69" i="1"/>
  <c r="F69" i="1"/>
  <c r="L68" i="1"/>
  <c r="L79" i="1" s="1"/>
  <c r="F68" i="1"/>
  <c r="N68" i="1" s="1"/>
  <c r="V67" i="1"/>
  <c r="K67" i="1"/>
  <c r="J67" i="1"/>
  <c r="I67" i="1"/>
  <c r="H67" i="1"/>
  <c r="E67" i="1"/>
  <c r="D67" i="1"/>
  <c r="C67" i="1"/>
  <c r="B67" i="1"/>
  <c r="L66" i="1"/>
  <c r="F66" i="1"/>
  <c r="N66" i="1" s="1"/>
  <c r="L65" i="1"/>
  <c r="N65" i="1" s="1"/>
  <c r="F65" i="1"/>
  <c r="N64" i="1"/>
  <c r="L64" i="1"/>
  <c r="F64" i="1"/>
  <c r="L63" i="1"/>
  <c r="F63" i="1"/>
  <c r="N63" i="1" s="1"/>
  <c r="L62" i="1"/>
  <c r="F62" i="1"/>
  <c r="N62" i="1" s="1"/>
  <c r="L61" i="1"/>
  <c r="N61" i="1" s="1"/>
  <c r="F61" i="1"/>
  <c r="N60" i="1"/>
  <c r="L60" i="1"/>
  <c r="F60" i="1"/>
  <c r="L59" i="1"/>
  <c r="L67" i="1" s="1"/>
  <c r="F59" i="1"/>
  <c r="N59" i="1" s="1"/>
  <c r="L58" i="1"/>
  <c r="F58" i="1"/>
  <c r="N58" i="1" s="1"/>
  <c r="L57" i="1"/>
  <c r="N57" i="1" s="1"/>
  <c r="F57" i="1"/>
  <c r="F67" i="1" s="1"/>
  <c r="V56" i="1"/>
  <c r="K56" i="1"/>
  <c r="J56" i="1"/>
  <c r="I56" i="1"/>
  <c r="H56" i="1"/>
  <c r="E56" i="1"/>
  <c r="D56" i="1"/>
  <c r="C56" i="1"/>
  <c r="B56" i="1"/>
  <c r="N55" i="1"/>
  <c r="L55" i="1"/>
  <c r="F55" i="1"/>
  <c r="L54" i="1"/>
  <c r="F54" i="1"/>
  <c r="N54" i="1" s="1"/>
  <c r="L53" i="1"/>
  <c r="F53" i="1"/>
  <c r="N53" i="1" s="1"/>
  <c r="L52" i="1"/>
  <c r="F52" i="1"/>
  <c r="N52" i="1" s="1"/>
  <c r="N51" i="1"/>
  <c r="L51" i="1"/>
  <c r="F51" i="1"/>
  <c r="L50" i="1"/>
  <c r="F50" i="1"/>
  <c r="N50" i="1" s="1"/>
  <c r="L49" i="1"/>
  <c r="F49" i="1"/>
  <c r="N49" i="1" s="1"/>
  <c r="L48" i="1"/>
  <c r="F48" i="1"/>
  <c r="N48" i="1" s="1"/>
  <c r="N47" i="1"/>
  <c r="L47" i="1"/>
  <c r="F47" i="1"/>
  <c r="L46" i="1"/>
  <c r="L56" i="1" s="1"/>
  <c r="F46" i="1"/>
  <c r="F56" i="1" s="1"/>
  <c r="V45" i="1"/>
  <c r="K45" i="1"/>
  <c r="J45" i="1"/>
  <c r="I45" i="1"/>
  <c r="H45" i="1"/>
  <c r="E45" i="1"/>
  <c r="D45" i="1"/>
  <c r="C45" i="1"/>
  <c r="B45" i="1"/>
  <c r="L44" i="1"/>
  <c r="F44" i="1"/>
  <c r="N44" i="1" s="1"/>
  <c r="L43" i="1"/>
  <c r="F43" i="1"/>
  <c r="N43" i="1" s="1"/>
  <c r="N42" i="1"/>
  <c r="L42" i="1"/>
  <c r="F42" i="1"/>
  <c r="L41" i="1"/>
  <c r="F41" i="1"/>
  <c r="N41" i="1" s="1"/>
  <c r="L40" i="1"/>
  <c r="F40" i="1"/>
  <c r="N40" i="1" s="1"/>
  <c r="L39" i="1"/>
  <c r="F39" i="1"/>
  <c r="N39" i="1" s="1"/>
  <c r="N38" i="1"/>
  <c r="L38" i="1"/>
  <c r="F38" i="1"/>
  <c r="L37" i="1"/>
  <c r="L45" i="1" s="1"/>
  <c r="F37" i="1"/>
  <c r="N37" i="1" s="1"/>
  <c r="L36" i="1"/>
  <c r="F36" i="1"/>
  <c r="N36" i="1" s="1"/>
  <c r="L35" i="1"/>
  <c r="F35" i="1"/>
  <c r="N35" i="1" s="1"/>
  <c r="N34" i="1"/>
  <c r="L34" i="1"/>
  <c r="F34" i="1"/>
  <c r="F45" i="1" s="1"/>
  <c r="V33" i="1"/>
  <c r="K33" i="1"/>
  <c r="J33" i="1"/>
  <c r="I33" i="1"/>
  <c r="H33" i="1"/>
  <c r="E33" i="1"/>
  <c r="D33" i="1"/>
  <c r="C33" i="1"/>
  <c r="B33" i="1"/>
  <c r="F32" i="1"/>
  <c r="N32" i="1" s="1"/>
  <c r="F31" i="1"/>
  <c r="N31" i="1" s="1"/>
  <c r="F30" i="1"/>
  <c r="N30" i="1" s="1"/>
  <c r="F29" i="1"/>
  <c r="N29" i="1" s="1"/>
  <c r="F28" i="1"/>
  <c r="N28" i="1" s="1"/>
  <c r="F27" i="1"/>
  <c r="N27" i="1" s="1"/>
  <c r="F26" i="1"/>
  <c r="N26" i="1" s="1"/>
  <c r="F25" i="1"/>
  <c r="N25" i="1" s="1"/>
  <c r="F24" i="1"/>
  <c r="N24" i="1" s="1"/>
  <c r="L23" i="1"/>
  <c r="L33" i="1" s="1"/>
  <c r="F23" i="1"/>
  <c r="N23" i="1" s="1"/>
  <c r="V22" i="1"/>
  <c r="V167" i="1" s="1"/>
  <c r="K22" i="1"/>
  <c r="J22" i="1"/>
  <c r="I22" i="1"/>
  <c r="H22" i="1"/>
  <c r="E22" i="1"/>
  <c r="E167" i="1" s="1"/>
  <c r="D22" i="1"/>
  <c r="D167" i="1" s="1"/>
  <c r="C22" i="1"/>
  <c r="C167" i="1" s="1"/>
  <c r="B22" i="1"/>
  <c r="B167" i="1" s="1"/>
  <c r="N21" i="1"/>
  <c r="L21" i="1"/>
  <c r="F21" i="1"/>
  <c r="L20" i="1"/>
  <c r="N20" i="1" s="1"/>
  <c r="F20" i="1"/>
  <c r="L19" i="1"/>
  <c r="F19" i="1"/>
  <c r="N19" i="1" s="1"/>
  <c r="L18" i="1"/>
  <c r="F18" i="1"/>
  <c r="N18" i="1" s="1"/>
  <c r="N17" i="1"/>
  <c r="L17" i="1"/>
  <c r="F17" i="1"/>
  <c r="L16" i="1"/>
  <c r="N16" i="1" s="1"/>
  <c r="F16" i="1"/>
  <c r="L15" i="1"/>
  <c r="L22" i="1" s="1"/>
  <c r="F15" i="1"/>
  <c r="N15" i="1" s="1"/>
  <c r="N22" i="1" s="1"/>
  <c r="N45" i="1" l="1"/>
  <c r="N67" i="1"/>
  <c r="N92" i="1"/>
  <c r="N105" i="1"/>
  <c r="N33" i="1"/>
  <c r="F92" i="1"/>
  <c r="L119" i="1"/>
  <c r="F22" i="1"/>
  <c r="N46" i="1"/>
  <c r="N56" i="1" s="1"/>
  <c r="L92" i="1"/>
  <c r="N120" i="1"/>
  <c r="N132" i="1" s="1"/>
  <c r="N133" i="1"/>
  <c r="N145" i="1" s="1"/>
  <c r="N146" i="1"/>
  <c r="N166" i="1" s="1"/>
  <c r="F105" i="1"/>
  <c r="F33" i="1"/>
  <c r="N71" i="1"/>
  <c r="N79" i="1" s="1"/>
  <c r="N106" i="1"/>
  <c r="N119" i="1" s="1"/>
  <c r="N167" i="1" l="1"/>
  <c r="F167" i="1"/>
</calcChain>
</file>

<file path=xl/sharedStrings.xml><?xml version="1.0" encoding="utf-8"?>
<sst xmlns="http://schemas.openxmlformats.org/spreadsheetml/2006/main" count="1544" uniqueCount="344">
  <si>
    <t>H. AYUNTAMIENTO MUNICIPAL DE COYUCA DE CATALÁN</t>
  </si>
  <si>
    <t>Formato IG-4</t>
  </si>
  <si>
    <t>Concentrado de Retenciones y Contribuciones por pagar, del 01 de Enero al 31 de Diciembre de 2019.</t>
  </si>
  <si>
    <t>Retención/Contribución (especificar):</t>
  </si>
  <si>
    <t>PENSIÓN ALIMENTICIA</t>
  </si>
  <si>
    <t xml:space="preserve">Saldo inicial: </t>
  </si>
  <si>
    <t>Cuenta Contable:</t>
  </si>
  <si>
    <t>21170-02000</t>
  </si>
  <si>
    <t>Saldo final:</t>
  </si>
  <si>
    <t>Periodo</t>
  </si>
  <si>
    <t>Monto retenido en el mes</t>
  </si>
  <si>
    <t>Total 
retenido en el periodo</t>
  </si>
  <si>
    <t xml:space="preserve">Acreditamiento del
Subsidio para el empleo </t>
  </si>
  <si>
    <t>Total
 subsidio para el empleo acreditado</t>
  </si>
  <si>
    <r>
      <t xml:space="preserve">Cantidad a cargo
</t>
    </r>
    <r>
      <rPr>
        <sz val="11"/>
        <rFont val="Arial"/>
        <family val="2"/>
      </rPr>
      <t>(6) - (8)</t>
    </r>
  </si>
  <si>
    <t>Datos del pago</t>
  </si>
  <si>
    <t>Póliza contable por el registro del entero</t>
  </si>
  <si>
    <t>Fecha de presentación</t>
  </si>
  <si>
    <t xml:space="preserve">Tipo </t>
  </si>
  <si>
    <t>Institución bancaria</t>
  </si>
  <si>
    <t>Número de cuenta</t>
  </si>
  <si>
    <t>No. cheque o transferencia</t>
  </si>
  <si>
    <t>Monto del pago</t>
  </si>
  <si>
    <t>Ramo 28 Part. Fed.</t>
  </si>
  <si>
    <t>Ramo 33
 FISM-DF</t>
  </si>
  <si>
    <t>Ramo 33 
FORTAMUN-DF</t>
  </si>
  <si>
    <t>Otros (especificar)</t>
  </si>
  <si>
    <t>Normal</t>
  </si>
  <si>
    <t>Complementaria</t>
  </si>
  <si>
    <t>Fecha</t>
  </si>
  <si>
    <t>No. de Póliza</t>
  </si>
  <si>
    <t>Enero</t>
  </si>
  <si>
    <t>N</t>
  </si>
  <si>
    <t>SANTANDER</t>
  </si>
  <si>
    <t>18-00008401-0</t>
  </si>
  <si>
    <t>CH-173</t>
  </si>
  <si>
    <t>E 20</t>
  </si>
  <si>
    <t>CH-174</t>
  </si>
  <si>
    <t>E 21</t>
  </si>
  <si>
    <t>E 22</t>
  </si>
  <si>
    <t>CH-177</t>
  </si>
  <si>
    <t>E 28</t>
  </si>
  <si>
    <t>CH-178</t>
  </si>
  <si>
    <t>E 29</t>
  </si>
  <si>
    <t>E 30</t>
  </si>
  <si>
    <t>18-00009974-7</t>
  </si>
  <si>
    <t>E 6</t>
  </si>
  <si>
    <t>Subtotales</t>
  </si>
  <si>
    <t>Febrero</t>
  </si>
  <si>
    <t>CH-186</t>
  </si>
  <si>
    <t>E 13</t>
  </si>
  <si>
    <t>CH-187</t>
  </si>
  <si>
    <t>E 14</t>
  </si>
  <si>
    <t>E 67</t>
  </si>
  <si>
    <t>E 68</t>
  </si>
  <si>
    <t>CH-189</t>
  </si>
  <si>
    <t>E 16</t>
  </si>
  <si>
    <t>CH-190</t>
  </si>
  <si>
    <t>E 17</t>
  </si>
  <si>
    <t>E 18</t>
  </si>
  <si>
    <t>E 49</t>
  </si>
  <si>
    <t>E 53</t>
  </si>
  <si>
    <t>Marzo</t>
  </si>
  <si>
    <t>CH-200</t>
  </si>
  <si>
    <t>E 9</t>
  </si>
  <si>
    <t>CH-201</t>
  </si>
  <si>
    <t>E 10</t>
  </si>
  <si>
    <t>E 32</t>
  </si>
  <si>
    <t>E 34</t>
  </si>
  <si>
    <t>CH-214</t>
  </si>
  <si>
    <t>E 56</t>
  </si>
  <si>
    <t>E 50</t>
  </si>
  <si>
    <t>CH-13</t>
  </si>
  <si>
    <t>E 38</t>
  </si>
  <si>
    <t>E 39</t>
  </si>
  <si>
    <t>E 40</t>
  </si>
  <si>
    <t>CH-15</t>
  </si>
  <si>
    <t>E 42</t>
  </si>
  <si>
    <t>Abril</t>
  </si>
  <si>
    <t>CH-255</t>
  </si>
  <si>
    <t>CH-256</t>
  </si>
  <si>
    <t>E 62</t>
  </si>
  <si>
    <t>CH-273</t>
  </si>
  <si>
    <t>E 58</t>
  </si>
  <si>
    <t>E 60</t>
  </si>
  <si>
    <t>E 61</t>
  </si>
  <si>
    <t>CH-19</t>
  </si>
  <si>
    <t>E 109</t>
  </si>
  <si>
    <t>E 118</t>
  </si>
  <si>
    <t>CH-31</t>
  </si>
  <si>
    <t>E 125</t>
  </si>
  <si>
    <t>E 130</t>
  </si>
  <si>
    <t>Mayo</t>
  </si>
  <si>
    <t>CH-329</t>
  </si>
  <si>
    <t>E 97</t>
  </si>
  <si>
    <t>E 134</t>
  </si>
  <si>
    <t>E 135</t>
  </si>
  <si>
    <t>CH-343</t>
  </si>
  <si>
    <t>E 123</t>
  </si>
  <si>
    <t>E 136</t>
  </si>
  <si>
    <t>E 137</t>
  </si>
  <si>
    <t>CH-38</t>
  </si>
  <si>
    <t>E 126</t>
  </si>
  <si>
    <t>E 131</t>
  </si>
  <si>
    <t>E 132</t>
  </si>
  <si>
    <t>CH-40</t>
  </si>
  <si>
    <t>Junio</t>
  </si>
  <si>
    <t>E 153</t>
  </si>
  <si>
    <t>E 154</t>
  </si>
  <si>
    <t>CH-608</t>
  </si>
  <si>
    <t>E 141</t>
  </si>
  <si>
    <t>CH-610</t>
  </si>
  <si>
    <t>E 144</t>
  </si>
  <si>
    <t>CH-612</t>
  </si>
  <si>
    <t>E 147</t>
  </si>
  <si>
    <t>E 155</t>
  </si>
  <si>
    <t>E 156</t>
  </si>
  <si>
    <t>CH-51</t>
  </si>
  <si>
    <t>E 64</t>
  </si>
  <si>
    <t>CH-54</t>
  </si>
  <si>
    <t>E 59</t>
  </si>
  <si>
    <t>Julio</t>
  </si>
  <si>
    <t>CH-675</t>
  </si>
  <si>
    <t>E137</t>
  </si>
  <si>
    <t>E182</t>
  </si>
  <si>
    <t>E183</t>
  </si>
  <si>
    <t>E184</t>
  </si>
  <si>
    <t>CH-705</t>
  </si>
  <si>
    <t>E178</t>
  </si>
  <si>
    <t>E179</t>
  </si>
  <si>
    <t>E180</t>
  </si>
  <si>
    <t>E181</t>
  </si>
  <si>
    <t>CH-62</t>
  </si>
  <si>
    <t>E67</t>
  </si>
  <si>
    <t>E71</t>
  </si>
  <si>
    <t>E72</t>
  </si>
  <si>
    <t>CH-65</t>
  </si>
  <si>
    <t>E70</t>
  </si>
  <si>
    <t>Agosto</t>
  </si>
  <si>
    <t>CH-745</t>
  </si>
  <si>
    <t>E113</t>
  </si>
  <si>
    <t>E153</t>
  </si>
  <si>
    <t>E154</t>
  </si>
  <si>
    <t>E155</t>
  </si>
  <si>
    <t>CH-772</t>
  </si>
  <si>
    <t>E138</t>
  </si>
  <si>
    <t>CH-773</t>
  </si>
  <si>
    <t>E139</t>
  </si>
  <si>
    <t>E156</t>
  </si>
  <si>
    <t>E157</t>
  </si>
  <si>
    <t>CH-75</t>
  </si>
  <si>
    <t>E14</t>
  </si>
  <si>
    <t>E15</t>
  </si>
  <si>
    <t>CH-78</t>
  </si>
  <si>
    <t>E16</t>
  </si>
  <si>
    <t>E18</t>
  </si>
  <si>
    <t>Septiembre</t>
  </si>
  <si>
    <t>CH-814</t>
  </si>
  <si>
    <t>E93</t>
  </si>
  <si>
    <t>E99</t>
  </si>
  <si>
    <t>E100</t>
  </si>
  <si>
    <t>E101</t>
  </si>
  <si>
    <t>E102</t>
  </si>
  <si>
    <t>E103</t>
  </si>
  <si>
    <t>E104</t>
  </si>
  <si>
    <t>CH-819</t>
  </si>
  <si>
    <t>E95</t>
  </si>
  <si>
    <t>E20</t>
  </si>
  <si>
    <t>E21</t>
  </si>
  <si>
    <t>Octubre</t>
  </si>
  <si>
    <t>CH-856</t>
  </si>
  <si>
    <t>E124</t>
  </si>
  <si>
    <t>E133</t>
  </si>
  <si>
    <t>E134</t>
  </si>
  <si>
    <t>E135</t>
  </si>
  <si>
    <t>E136</t>
  </si>
  <si>
    <t>CH-862</t>
  </si>
  <si>
    <t>E129</t>
  </si>
  <si>
    <t>E68</t>
  </si>
  <si>
    <t>E69</t>
  </si>
  <si>
    <t>Noviembre</t>
  </si>
  <si>
    <t>CH-892</t>
  </si>
  <si>
    <t>E216</t>
  </si>
  <si>
    <t>E203</t>
  </si>
  <si>
    <t>E204</t>
  </si>
  <si>
    <t>CH-898</t>
  </si>
  <si>
    <t>E198</t>
  </si>
  <si>
    <t>E202</t>
  </si>
  <si>
    <t>E205</t>
  </si>
  <si>
    <t>E220</t>
  </si>
  <si>
    <t>E221</t>
  </si>
  <si>
    <t>E189</t>
  </si>
  <si>
    <t>Diciembre</t>
  </si>
  <si>
    <t>CH-924</t>
  </si>
  <si>
    <t>E46</t>
  </si>
  <si>
    <t>E47</t>
  </si>
  <si>
    <t>E48</t>
  </si>
  <si>
    <t>E49</t>
  </si>
  <si>
    <t>CH-926</t>
  </si>
  <si>
    <t>E84</t>
  </si>
  <si>
    <t>CH-928</t>
  </si>
  <si>
    <t>E85</t>
  </si>
  <si>
    <t>E91</t>
  </si>
  <si>
    <t>E92</t>
  </si>
  <si>
    <t>E94</t>
  </si>
  <si>
    <t>E96</t>
  </si>
  <si>
    <t>E55</t>
  </si>
  <si>
    <t>E125</t>
  </si>
  <si>
    <t>E126</t>
  </si>
  <si>
    <t>E127</t>
  </si>
  <si>
    <t>E128</t>
  </si>
  <si>
    <t>CH-155</t>
  </si>
  <si>
    <t>E114</t>
  </si>
  <si>
    <t>CH-156</t>
  </si>
  <si>
    <t>E115</t>
  </si>
  <si>
    <t xml:space="preserve">Total </t>
  </si>
  <si>
    <t>5% AL MILLAR</t>
  </si>
  <si>
    <t>21170-14000</t>
  </si>
  <si>
    <t>Comple-mentaria</t>
  </si>
  <si>
    <t>E 174</t>
  </si>
  <si>
    <t>E 175</t>
  </si>
  <si>
    <t>E 176</t>
  </si>
  <si>
    <t>E 177</t>
  </si>
  <si>
    <t>E 178</t>
  </si>
  <si>
    <t>E 179</t>
  </si>
  <si>
    <t>E 180</t>
  </si>
  <si>
    <t>E 181</t>
  </si>
  <si>
    <t>E 182</t>
  </si>
  <si>
    <t>E 183</t>
  </si>
  <si>
    <t>E 184</t>
  </si>
  <si>
    <t>E 185</t>
  </si>
  <si>
    <t>E 186</t>
  </si>
  <si>
    <t>E 187</t>
  </si>
  <si>
    <t>E 188</t>
  </si>
  <si>
    <t>E 189</t>
  </si>
  <si>
    <t>E 190</t>
  </si>
  <si>
    <t>E 191</t>
  </si>
  <si>
    <t>E 192</t>
  </si>
  <si>
    <t>E 193</t>
  </si>
  <si>
    <t>E 194</t>
  </si>
  <si>
    <t>E 195</t>
  </si>
  <si>
    <t>E 196</t>
  </si>
  <si>
    <t>E 197</t>
  </si>
  <si>
    <t>E 198</t>
  </si>
  <si>
    <t>E 199</t>
  </si>
  <si>
    <t>E 201</t>
  </si>
  <si>
    <t>E 202</t>
  </si>
  <si>
    <t>E 203</t>
  </si>
  <si>
    <t>E 204</t>
  </si>
  <si>
    <t>E 205</t>
  </si>
  <si>
    <t>E 210</t>
  </si>
  <si>
    <t>E 211</t>
  </si>
  <si>
    <t>E 212</t>
  </si>
  <si>
    <t>E 213</t>
  </si>
  <si>
    <t>E 157</t>
  </si>
  <si>
    <t>E 158</t>
  </si>
  <si>
    <t>E 159</t>
  </si>
  <si>
    <t>E 160</t>
  </si>
  <si>
    <t>E 161</t>
  </si>
  <si>
    <t>E 162</t>
  </si>
  <si>
    <t>E 163</t>
  </si>
  <si>
    <t>E 164</t>
  </si>
  <si>
    <t>E 165</t>
  </si>
  <si>
    <t>E 166</t>
  </si>
  <si>
    <t>E 200</t>
  </si>
  <si>
    <t>E 65</t>
  </si>
  <si>
    <t>E 66</t>
  </si>
  <si>
    <t>E 69</t>
  </si>
  <si>
    <t>E 75</t>
  </si>
  <si>
    <t>E 76</t>
  </si>
  <si>
    <t>E 77</t>
  </si>
  <si>
    <t>E 80</t>
  </si>
  <si>
    <t>E 81</t>
  </si>
  <si>
    <t>E 82</t>
  </si>
  <si>
    <t xml:space="preserve">E 83 </t>
  </si>
  <si>
    <t>E 84</t>
  </si>
  <si>
    <t>E 85</t>
  </si>
  <si>
    <t>E 86</t>
  </si>
  <si>
    <t>E 88</t>
  </si>
  <si>
    <t>E 90</t>
  </si>
  <si>
    <t>E 91</t>
  </si>
  <si>
    <t>E 92</t>
  </si>
  <si>
    <t>E 93</t>
  </si>
  <si>
    <t>E 94</t>
  </si>
  <si>
    <t>E 95</t>
  </si>
  <si>
    <t>E 96</t>
  </si>
  <si>
    <t>E 98</t>
  </si>
  <si>
    <t>E 99</t>
  </si>
  <si>
    <t>E 100</t>
  </si>
  <si>
    <t>E 101</t>
  </si>
  <si>
    <t>E 102</t>
  </si>
  <si>
    <t>E 103</t>
  </si>
  <si>
    <t>E 104</t>
  </si>
  <si>
    <t>E 105</t>
  </si>
  <si>
    <t>E 106</t>
  </si>
  <si>
    <t>E 107</t>
  </si>
  <si>
    <t>E 121</t>
  </si>
  <si>
    <t>E 122</t>
  </si>
  <si>
    <t>E 124</t>
  </si>
  <si>
    <t>E 127</t>
  </si>
  <si>
    <t>E 128</t>
  </si>
  <si>
    <t>E 129</t>
  </si>
  <si>
    <t>E 133</t>
  </si>
  <si>
    <t>E 143</t>
  </si>
  <si>
    <t>E 145</t>
  </si>
  <si>
    <t>E 146</t>
  </si>
  <si>
    <t>E 151</t>
  </si>
  <si>
    <t>E 152</t>
  </si>
  <si>
    <t>18-00012531-9</t>
  </si>
  <si>
    <t>-</t>
  </si>
  <si>
    <t>E173</t>
  </si>
  <si>
    <t>Total</t>
  </si>
  <si>
    <t>Formato IG-2</t>
  </si>
  <si>
    <t>CONTRIBUCIONES ESTATALES</t>
  </si>
  <si>
    <t>21170-17000</t>
  </si>
  <si>
    <r>
      <t xml:space="preserve">Cantidad a cargo
</t>
    </r>
    <r>
      <rPr>
        <sz val="9"/>
        <rFont val="Arial"/>
        <family val="2"/>
      </rPr>
      <t>(6) - (8)</t>
    </r>
  </si>
  <si>
    <t>INGRESOS PROPIOS</t>
  </si>
  <si>
    <t>CAJA GENERAL</t>
  </si>
  <si>
    <t>EFECTIVO</t>
  </si>
  <si>
    <t>E 70</t>
  </si>
  <si>
    <t>E12</t>
  </si>
  <si>
    <t>E 3</t>
  </si>
  <si>
    <t>E 171</t>
  </si>
  <si>
    <t>ISR</t>
  </si>
  <si>
    <t>21170-01000</t>
  </si>
  <si>
    <t>E 71</t>
  </si>
  <si>
    <t>E 72</t>
  </si>
  <si>
    <t>E 73</t>
  </si>
  <si>
    <t>E 74</t>
  </si>
  <si>
    <t>E 36</t>
  </si>
  <si>
    <t>E1</t>
  </si>
  <si>
    <t>15/08/20149</t>
  </si>
  <si>
    <t>E158</t>
  </si>
  <si>
    <t>E161</t>
  </si>
  <si>
    <t>E164</t>
  </si>
  <si>
    <t>ISR DE HONORARIOS</t>
  </si>
  <si>
    <t>21170-18000</t>
  </si>
  <si>
    <t>FAEISM</t>
  </si>
  <si>
    <t>X</t>
  </si>
  <si>
    <t>E159</t>
  </si>
  <si>
    <t>E160</t>
  </si>
  <si>
    <t>E162</t>
  </si>
  <si>
    <t>E163</t>
  </si>
  <si>
    <t>E165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</si>
</sst>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36"/>
      <color rgb="FFFF0000"/>
      <name val="Arial Black"/>
      <family val="2"/>
    </font>
    <font>
      <b/>
      <sz val="14"/>
      <name val="Arial"/>
      <family val="2"/>
    </font>
    <font>
      <sz val="10"/>
      <color rgb="FFFF0000"/>
      <name val="Arial Black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10.5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92">
    <xf numFmtId="0" fontId="0" fillId="0" borderId="0" xfId="0"/>
    <xf numFmtId="0" fontId="3" fillId="0" borderId="0" xfId="2" applyFont="1" applyAlignment="1" applyProtection="1">
      <alignment horizontal="center" vertical="center"/>
      <protection locked="0"/>
    </xf>
    <xf numFmtId="0" fontId="1" fillId="0" borderId="0" xfId="2" applyProtection="1">
      <protection locked="0"/>
    </xf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7" fillId="0" borderId="0" xfId="3" applyFont="1" applyAlignment="1" applyProtection="1">
      <alignment vertical="center" wrapText="1"/>
      <protection locked="0"/>
    </xf>
    <xf numFmtId="0" fontId="8" fillId="2" borderId="0" xfId="4" applyFont="1" applyFill="1" applyAlignment="1">
      <alignment horizontal="center" vertical="center" wrapText="1"/>
    </xf>
    <xf numFmtId="0" fontId="1" fillId="0" borderId="0" xfId="2" applyAlignment="1" applyProtection="1">
      <alignment vertical="center"/>
      <protection locked="0"/>
    </xf>
    <xf numFmtId="0" fontId="1" fillId="0" borderId="0" xfId="2" applyAlignment="1" applyProtection="1">
      <alignment horizontal="center"/>
      <protection locked="0"/>
    </xf>
    <xf numFmtId="0" fontId="9" fillId="0" borderId="1" xfId="3" applyFont="1" applyBorder="1" applyAlignment="1">
      <alignment vertical="center" wrapText="1"/>
    </xf>
    <xf numFmtId="0" fontId="5" fillId="3" borderId="2" xfId="2" applyFont="1" applyFill="1" applyBorder="1" applyAlignment="1" applyProtection="1">
      <alignment horizontal="center"/>
      <protection locked="0"/>
    </xf>
    <xf numFmtId="0" fontId="5" fillId="3" borderId="3" xfId="2" applyFont="1" applyFill="1" applyBorder="1" applyAlignment="1" applyProtection="1">
      <alignment horizontal="center"/>
      <protection locked="0"/>
    </xf>
    <xf numFmtId="0" fontId="5" fillId="3" borderId="4" xfId="2" applyFont="1" applyFill="1" applyBorder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10" fillId="0" borderId="0" xfId="5" applyFont="1" applyAlignment="1">
      <alignment horizontal="right" vertical="center"/>
    </xf>
    <xf numFmtId="0" fontId="10" fillId="0" borderId="5" xfId="2" applyFont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/>
      <protection locked="0"/>
    </xf>
    <xf numFmtId="0" fontId="10" fillId="0" borderId="0" xfId="5" quotePrefix="1" applyFont="1" applyAlignment="1">
      <alignment horizontal="right" vertical="top"/>
    </xf>
    <xf numFmtId="43" fontId="10" fillId="0" borderId="5" xfId="1" applyFont="1" applyBorder="1" applyAlignment="1" applyProtection="1">
      <alignment horizontal="center"/>
      <protection locked="0"/>
    </xf>
    <xf numFmtId="0" fontId="10" fillId="0" borderId="0" xfId="5" applyFont="1" applyAlignment="1">
      <alignment horizontal="right"/>
    </xf>
    <xf numFmtId="0" fontId="11" fillId="0" borderId="6" xfId="2" applyFont="1" applyBorder="1" applyAlignment="1" applyProtection="1">
      <alignment horizontal="center"/>
      <protection locked="0"/>
    </xf>
    <xf numFmtId="0" fontId="10" fillId="0" borderId="0" xfId="5" applyFont="1" applyAlignment="1">
      <alignment horizontal="right"/>
    </xf>
    <xf numFmtId="0" fontId="2" fillId="0" borderId="0" xfId="5" quotePrefix="1" applyFont="1" applyAlignment="1">
      <alignment horizontal="left" vertical="top"/>
    </xf>
    <xf numFmtId="0" fontId="1" fillId="0" borderId="0" xfId="5" applyAlignment="1">
      <alignment wrapText="1"/>
    </xf>
    <xf numFmtId="0" fontId="1" fillId="0" borderId="0" xfId="5" quotePrefix="1" applyAlignment="1">
      <alignment horizontal="center" wrapText="1"/>
    </xf>
    <xf numFmtId="0" fontId="2" fillId="0" borderId="0" xfId="5" applyFont="1"/>
    <xf numFmtId="0" fontId="1" fillId="0" borderId="0" xfId="5"/>
    <xf numFmtId="0" fontId="1" fillId="0" borderId="0" xfId="5" applyAlignment="1">
      <alignment horizontal="left"/>
    </xf>
    <xf numFmtId="43" fontId="0" fillId="0" borderId="0" xfId="6" quotePrefix="1" applyFont="1" applyAlignment="1">
      <alignment horizontal="right" wrapText="1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 wrapText="1"/>
    </xf>
    <xf numFmtId="43" fontId="10" fillId="3" borderId="7" xfId="6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 wrapText="1"/>
    </xf>
    <xf numFmtId="0" fontId="10" fillId="3" borderId="3" xfId="5" applyFont="1" applyFill="1" applyBorder="1" applyAlignment="1">
      <alignment horizontal="center" vertical="center" wrapText="1"/>
    </xf>
    <xf numFmtId="0" fontId="10" fillId="3" borderId="10" xfId="5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/>
    </xf>
    <xf numFmtId="0" fontId="10" fillId="3" borderId="12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 wrapText="1"/>
    </xf>
    <xf numFmtId="43" fontId="10" fillId="3" borderId="11" xfId="6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  <xf numFmtId="0" fontId="10" fillId="3" borderId="15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43" fontId="10" fillId="3" borderId="16" xfId="6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 wrapText="1"/>
    </xf>
    <xf numFmtId="0" fontId="10" fillId="3" borderId="16" xfId="5" applyFont="1" applyFill="1" applyBorder="1" applyAlignment="1">
      <alignment horizontal="center" vertical="center" wrapText="1"/>
    </xf>
    <xf numFmtId="0" fontId="10" fillId="3" borderId="17" xfId="5" applyFont="1" applyFill="1" applyBorder="1" applyAlignment="1">
      <alignment horizontal="center" vertical="center"/>
    </xf>
    <xf numFmtId="0" fontId="10" fillId="3" borderId="17" xfId="5" applyFont="1" applyFill="1" applyBorder="1" applyAlignment="1">
      <alignment horizontal="center" vertical="center" wrapText="1"/>
    </xf>
    <xf numFmtId="0" fontId="13" fillId="0" borderId="18" xfId="5" applyFont="1" applyBorder="1" applyAlignment="1">
      <alignment horizontal="center" vertical="center" wrapText="1"/>
    </xf>
    <xf numFmtId="43" fontId="1" fillId="0" borderId="19" xfId="7" applyFont="1" applyBorder="1" applyAlignment="1">
      <alignment horizontal="center" vertical="center" wrapText="1"/>
    </xf>
    <xf numFmtId="43" fontId="1" fillId="0" borderId="20" xfId="7" applyFont="1" applyBorder="1" applyAlignment="1">
      <alignment horizontal="center" vertical="center" wrapText="1"/>
    </xf>
    <xf numFmtId="0" fontId="1" fillId="0" borderId="0" xfId="5" applyAlignment="1">
      <alignment horizontal="center" vertical="center" wrapText="1"/>
    </xf>
    <xf numFmtId="43" fontId="1" fillId="0" borderId="21" xfId="7" applyFont="1" applyBorder="1" applyAlignment="1">
      <alignment horizontal="center" vertical="center" wrapText="1"/>
    </xf>
    <xf numFmtId="43" fontId="1" fillId="0" borderId="22" xfId="7" applyFont="1" applyBorder="1" applyAlignment="1">
      <alignment horizontal="center" vertical="center" wrapText="1"/>
    </xf>
    <xf numFmtId="43" fontId="1" fillId="0" borderId="23" xfId="7" applyFont="1" applyBorder="1" applyAlignment="1">
      <alignment horizontal="center" vertical="center" wrapText="1"/>
    </xf>
    <xf numFmtId="43" fontId="1" fillId="0" borderId="24" xfId="6" applyFont="1" applyFill="1" applyBorder="1" applyAlignment="1">
      <alignment horizontal="center" vertical="center" wrapText="1"/>
    </xf>
    <xf numFmtId="14" fontId="1" fillId="0" borderId="25" xfId="5" applyNumberFormat="1" applyBorder="1" applyAlignment="1">
      <alignment horizontal="center" vertical="center" wrapText="1"/>
    </xf>
    <xf numFmtId="0" fontId="1" fillId="0" borderId="19" xfId="5" applyBorder="1" applyAlignment="1">
      <alignment horizontal="center" vertical="center" wrapText="1"/>
    </xf>
    <xf numFmtId="0" fontId="1" fillId="0" borderId="26" xfId="5" applyBorder="1" applyAlignment="1">
      <alignment horizontal="center" vertical="center" wrapText="1"/>
    </xf>
    <xf numFmtId="0" fontId="1" fillId="0" borderId="27" xfId="5" applyBorder="1" applyAlignment="1">
      <alignment horizontal="center" vertical="center"/>
    </xf>
    <xf numFmtId="0" fontId="1" fillId="0" borderId="0" xfId="2" applyAlignment="1" applyProtection="1">
      <alignment horizontal="center" vertical="center"/>
      <protection locked="0"/>
    </xf>
    <xf numFmtId="0" fontId="13" fillId="0" borderId="28" xfId="5" applyFont="1" applyBorder="1" applyAlignment="1">
      <alignment horizontal="center" vertical="center" wrapText="1"/>
    </xf>
    <xf numFmtId="43" fontId="1" fillId="0" borderId="29" xfId="7" applyFont="1" applyBorder="1" applyAlignment="1">
      <alignment horizontal="center" vertical="center" wrapText="1"/>
    </xf>
    <xf numFmtId="43" fontId="1" fillId="0" borderId="26" xfId="7" applyFont="1" applyBorder="1" applyAlignment="1">
      <alignment horizontal="center" vertical="center" wrapText="1"/>
    </xf>
    <xf numFmtId="43" fontId="1" fillId="0" borderId="30" xfId="7" applyFont="1" applyBorder="1" applyAlignment="1">
      <alignment horizontal="center" vertical="center" wrapText="1"/>
    </xf>
    <xf numFmtId="43" fontId="1" fillId="0" borderId="31" xfId="7" applyFont="1" applyBorder="1" applyAlignment="1">
      <alignment horizontal="center" vertical="center" wrapText="1"/>
    </xf>
    <xf numFmtId="43" fontId="1" fillId="0" borderId="32" xfId="7" applyFont="1" applyBorder="1" applyAlignment="1">
      <alignment horizontal="center" vertical="center" wrapText="1"/>
    </xf>
    <xf numFmtId="43" fontId="1" fillId="0" borderId="33" xfId="6" applyFont="1" applyFill="1" applyBorder="1" applyAlignment="1">
      <alignment horizontal="center" vertical="center" wrapText="1"/>
    </xf>
    <xf numFmtId="14" fontId="1" fillId="0" borderId="31" xfId="5" applyNumberFormat="1" applyBorder="1" applyAlignment="1">
      <alignment horizontal="center" vertical="center" wrapText="1"/>
    </xf>
    <xf numFmtId="43" fontId="1" fillId="0" borderId="34" xfId="7" applyFont="1" applyBorder="1" applyAlignment="1">
      <alignment horizontal="center" vertical="center" wrapText="1"/>
    </xf>
    <xf numFmtId="0" fontId="1" fillId="0" borderId="35" xfId="5" applyBorder="1" applyAlignment="1">
      <alignment horizontal="center" vertical="center"/>
    </xf>
    <xf numFmtId="0" fontId="10" fillId="0" borderId="36" xfId="5" applyFont="1" applyBorder="1" applyAlignment="1">
      <alignment horizontal="center" vertical="center" wrapText="1"/>
    </xf>
    <xf numFmtId="43" fontId="1" fillId="0" borderId="37" xfId="7" applyFont="1" applyBorder="1" applyAlignment="1">
      <alignment horizontal="center" vertical="center" wrapText="1"/>
    </xf>
    <xf numFmtId="43" fontId="1" fillId="0" borderId="38" xfId="7" applyFont="1" applyBorder="1" applyAlignment="1">
      <alignment horizontal="center" vertical="center" wrapText="1"/>
    </xf>
    <xf numFmtId="43" fontId="1" fillId="0" borderId="39" xfId="7" applyFont="1" applyBorder="1" applyAlignment="1">
      <alignment horizontal="center" vertical="center" wrapText="1"/>
    </xf>
    <xf numFmtId="43" fontId="1" fillId="0" borderId="40" xfId="7" applyFont="1" applyBorder="1" applyAlignment="1">
      <alignment horizontal="center" vertical="center" wrapText="1"/>
    </xf>
    <xf numFmtId="43" fontId="1" fillId="0" borderId="41" xfId="7" applyFont="1" applyBorder="1" applyAlignment="1">
      <alignment horizontal="center" vertical="center" wrapText="1"/>
    </xf>
    <xf numFmtId="43" fontId="1" fillId="0" borderId="42" xfId="7" applyFont="1" applyBorder="1" applyAlignment="1">
      <alignment horizontal="center" vertical="center" wrapText="1"/>
    </xf>
    <xf numFmtId="43" fontId="1" fillId="0" borderId="43" xfId="6" applyFont="1" applyFill="1" applyBorder="1" applyAlignment="1">
      <alignment horizontal="center" vertical="center" wrapText="1"/>
    </xf>
    <xf numFmtId="0" fontId="1" fillId="0" borderId="39" xfId="5" applyBorder="1" applyAlignment="1">
      <alignment horizontal="center" vertical="center" wrapText="1"/>
    </xf>
    <xf numFmtId="0" fontId="1" fillId="0" borderId="41" xfId="5" applyBorder="1" applyAlignment="1">
      <alignment horizontal="center" vertical="center" wrapText="1"/>
    </xf>
    <xf numFmtId="0" fontId="1" fillId="0" borderId="37" xfId="5" applyBorder="1" applyAlignment="1">
      <alignment horizontal="center" vertical="center" wrapText="1"/>
    </xf>
    <xf numFmtId="0" fontId="1" fillId="0" borderId="44" xfId="5" applyBorder="1" applyAlignment="1">
      <alignment horizontal="center" vertical="center"/>
    </xf>
    <xf numFmtId="0" fontId="13" fillId="0" borderId="25" xfId="5" applyFont="1" applyBorder="1" applyAlignment="1">
      <alignment horizontal="center" vertical="center" wrapText="1"/>
    </xf>
    <xf numFmtId="43" fontId="1" fillId="0" borderId="19" xfId="6" applyFont="1" applyBorder="1" applyAlignment="1">
      <alignment horizontal="center" vertical="center" wrapText="1"/>
    </xf>
    <xf numFmtId="43" fontId="1" fillId="0" borderId="25" xfId="7" applyFont="1" applyBorder="1" applyAlignment="1">
      <alignment horizontal="center" vertical="center" wrapText="1"/>
    </xf>
    <xf numFmtId="43" fontId="1" fillId="0" borderId="45" xfId="7" applyFont="1" applyBorder="1" applyAlignment="1">
      <alignment horizontal="center" vertical="center" wrapText="1"/>
    </xf>
    <xf numFmtId="43" fontId="1" fillId="0" borderId="46" xfId="6" applyFont="1" applyFill="1" applyBorder="1" applyAlignment="1">
      <alignment horizontal="center" vertical="center" wrapText="1"/>
    </xf>
    <xf numFmtId="0" fontId="13" fillId="0" borderId="31" xfId="5" applyFont="1" applyBorder="1" applyAlignment="1">
      <alignment horizontal="center" vertical="center" wrapText="1"/>
    </xf>
    <xf numFmtId="43" fontId="1" fillId="0" borderId="26" xfId="6" applyFont="1" applyBorder="1" applyAlignment="1">
      <alignment horizontal="center" vertical="center" wrapText="1"/>
    </xf>
    <xf numFmtId="43" fontId="1" fillId="0" borderId="37" xfId="6" applyFont="1" applyBorder="1" applyAlignment="1">
      <alignment horizontal="center" vertical="center" wrapText="1"/>
    </xf>
    <xf numFmtId="43" fontId="1" fillId="0" borderId="36" xfId="7" applyFont="1" applyBorder="1" applyAlignment="1">
      <alignment horizontal="center" vertical="center" wrapText="1"/>
    </xf>
    <xf numFmtId="43" fontId="1" fillId="0" borderId="47" xfId="7" applyFont="1" applyBorder="1" applyAlignment="1">
      <alignment horizontal="center" vertical="center" wrapText="1"/>
    </xf>
    <xf numFmtId="0" fontId="1" fillId="0" borderId="36" xfId="5" applyBorder="1" applyAlignment="1">
      <alignment horizontal="center" vertical="center" wrapText="1"/>
    </xf>
    <xf numFmtId="43" fontId="1" fillId="0" borderId="38" xfId="7" applyFont="1" applyFill="1" applyBorder="1" applyAlignment="1">
      <alignment horizontal="center" vertical="center" wrapText="1"/>
    </xf>
    <xf numFmtId="0" fontId="1" fillId="0" borderId="48" xfId="5" applyBorder="1" applyAlignment="1">
      <alignment horizontal="center" vertical="center"/>
    </xf>
    <xf numFmtId="43" fontId="1" fillId="0" borderId="34" xfId="7" applyFont="1" applyFill="1" applyBorder="1" applyAlignment="1">
      <alignment horizontal="center" vertical="center" wrapText="1"/>
    </xf>
    <xf numFmtId="0" fontId="13" fillId="0" borderId="49" xfId="5" applyFont="1" applyBorder="1" applyAlignment="1">
      <alignment horizontal="center" vertical="center" wrapText="1"/>
    </xf>
    <xf numFmtId="43" fontId="1" fillId="0" borderId="50" xfId="6" applyFont="1" applyBorder="1" applyAlignment="1">
      <alignment horizontal="center" vertical="center" wrapText="1"/>
    </xf>
    <xf numFmtId="43" fontId="1" fillId="0" borderId="51" xfId="7" applyFont="1" applyBorder="1" applyAlignment="1">
      <alignment horizontal="center" vertical="center" wrapText="1"/>
    </xf>
    <xf numFmtId="0" fontId="1" fillId="0" borderId="5" xfId="5" applyBorder="1" applyAlignment="1">
      <alignment horizontal="center" vertical="center" wrapText="1"/>
    </xf>
    <xf numFmtId="43" fontId="1" fillId="0" borderId="52" xfId="7" applyFont="1" applyBorder="1" applyAlignment="1">
      <alignment horizontal="center" vertical="center" wrapText="1"/>
    </xf>
    <xf numFmtId="43" fontId="1" fillId="0" borderId="53" xfId="7" applyFont="1" applyBorder="1" applyAlignment="1">
      <alignment horizontal="center" vertical="center" wrapText="1"/>
    </xf>
    <xf numFmtId="43" fontId="1" fillId="0" borderId="54" xfId="7" applyFont="1" applyBorder="1" applyAlignment="1">
      <alignment horizontal="center" vertical="center" wrapText="1"/>
    </xf>
    <xf numFmtId="43" fontId="1" fillId="0" borderId="55" xfId="7" applyFont="1" applyBorder="1" applyAlignment="1">
      <alignment horizontal="center" vertical="center" wrapText="1"/>
    </xf>
    <xf numFmtId="43" fontId="1" fillId="0" borderId="56" xfId="6" applyFont="1" applyFill="1" applyBorder="1" applyAlignment="1">
      <alignment horizontal="center" vertical="center" wrapText="1"/>
    </xf>
    <xf numFmtId="14" fontId="1" fillId="0" borderId="52" xfId="5" applyNumberFormat="1" applyBorder="1" applyAlignment="1">
      <alignment horizontal="center" vertical="center" wrapText="1"/>
    </xf>
    <xf numFmtId="0" fontId="1" fillId="0" borderId="54" xfId="5" applyBorder="1" applyAlignment="1">
      <alignment horizontal="center" vertical="center" wrapText="1"/>
    </xf>
    <xf numFmtId="43" fontId="1" fillId="0" borderId="55" xfId="7" applyFont="1" applyFill="1" applyBorder="1" applyAlignment="1">
      <alignment horizontal="center" vertical="center" wrapText="1"/>
    </xf>
    <xf numFmtId="0" fontId="1" fillId="0" borderId="57" xfId="5" applyBorder="1" applyAlignment="1">
      <alignment horizontal="center" vertical="center"/>
    </xf>
    <xf numFmtId="43" fontId="1" fillId="0" borderId="29" xfId="6" applyFont="1" applyBorder="1" applyAlignment="1">
      <alignment horizontal="center" vertical="center" wrapText="1"/>
    </xf>
    <xf numFmtId="43" fontId="1" fillId="0" borderId="58" xfId="7" applyFont="1" applyBorder="1" applyAlignment="1">
      <alignment horizontal="center" vertical="center" wrapText="1"/>
    </xf>
    <xf numFmtId="43" fontId="1" fillId="0" borderId="59" xfId="7" applyFont="1" applyBorder="1" applyAlignment="1">
      <alignment horizontal="center" vertical="center" wrapText="1"/>
    </xf>
    <xf numFmtId="14" fontId="1" fillId="0" borderId="58" xfId="5" applyNumberFormat="1" applyBorder="1" applyAlignment="1">
      <alignment horizontal="center" vertical="center" wrapText="1"/>
    </xf>
    <xf numFmtId="0" fontId="1" fillId="0" borderId="29" xfId="5" applyBorder="1" applyAlignment="1">
      <alignment horizontal="center" vertical="center" wrapText="1"/>
    </xf>
    <xf numFmtId="43" fontId="1" fillId="0" borderId="30" xfId="7" applyFont="1" applyFill="1" applyBorder="1" applyAlignment="1">
      <alignment horizontal="center" vertical="center" wrapText="1"/>
    </xf>
    <xf numFmtId="0" fontId="1" fillId="0" borderId="60" xfId="5" applyBorder="1" applyAlignment="1">
      <alignment horizontal="center" vertical="center"/>
    </xf>
    <xf numFmtId="43" fontId="1" fillId="0" borderId="61" xfId="6" applyFont="1" applyFill="1" applyBorder="1" applyAlignment="1">
      <alignment horizontal="center" vertical="center" wrapText="1"/>
    </xf>
    <xf numFmtId="43" fontId="1" fillId="0" borderId="20" xfId="7" applyFont="1" applyFill="1" applyBorder="1" applyAlignment="1">
      <alignment horizontal="center" vertical="center" wrapText="1"/>
    </xf>
    <xf numFmtId="43" fontId="1" fillId="0" borderId="41" xfId="6" applyFont="1" applyBorder="1" applyAlignment="1">
      <alignment horizontal="center" vertical="center" wrapText="1"/>
    </xf>
    <xf numFmtId="43" fontId="1" fillId="0" borderId="41" xfId="1" applyFont="1" applyBorder="1" applyAlignment="1">
      <alignment horizontal="center" vertical="center" wrapText="1"/>
    </xf>
    <xf numFmtId="14" fontId="1" fillId="0" borderId="39" xfId="5" applyNumberFormat="1" applyBorder="1" applyAlignment="1">
      <alignment horizontal="center" vertical="center" wrapText="1"/>
    </xf>
    <xf numFmtId="0" fontId="13" fillId="0" borderId="58" xfId="5" applyFont="1" applyBorder="1" applyAlignment="1">
      <alignment horizontal="center" vertical="center" wrapText="1"/>
    </xf>
    <xf numFmtId="43" fontId="1" fillId="0" borderId="43" xfId="6" applyFont="1" applyBorder="1" applyAlignment="1">
      <alignment horizontal="center" vertical="center" wrapText="1"/>
    </xf>
    <xf numFmtId="43" fontId="1" fillId="0" borderId="42" xfId="7" applyFont="1" applyFill="1" applyBorder="1" applyAlignment="1">
      <alignment horizontal="center" vertical="center" wrapText="1"/>
    </xf>
    <xf numFmtId="43" fontId="1" fillId="0" borderId="38" xfId="6" applyFont="1" applyBorder="1" applyAlignment="1">
      <alignment horizontal="center" vertical="center" wrapText="1"/>
    </xf>
    <xf numFmtId="43" fontId="1" fillId="0" borderId="36" xfId="6" applyFont="1" applyBorder="1" applyAlignment="1">
      <alignment horizontal="center" vertical="center" wrapText="1"/>
    </xf>
    <xf numFmtId="0" fontId="0" fillId="0" borderId="35" xfId="5" applyFont="1" applyBorder="1" applyAlignment="1">
      <alignment horizontal="center" vertical="center"/>
    </xf>
    <xf numFmtId="0" fontId="0" fillId="0" borderId="26" xfId="5" applyFont="1" applyBorder="1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43" fontId="1" fillId="0" borderId="38" xfId="6" applyFont="1" applyFill="1" applyBorder="1" applyAlignment="1">
      <alignment horizontal="center" vertical="center" wrapText="1"/>
    </xf>
    <xf numFmtId="0" fontId="2" fillId="3" borderId="62" xfId="2" applyFont="1" applyFill="1" applyBorder="1" applyAlignment="1" applyProtection="1">
      <alignment horizontal="center" vertical="center"/>
      <protection locked="0"/>
    </xf>
    <xf numFmtId="43" fontId="2" fillId="3" borderId="63" xfId="2" applyNumberFormat="1" applyFont="1" applyFill="1" applyBorder="1" applyAlignment="1" applyProtection="1">
      <alignment vertical="center"/>
      <protection locked="0"/>
    </xf>
    <xf numFmtId="43" fontId="2" fillId="3" borderId="64" xfId="2" applyNumberFormat="1" applyFont="1" applyFill="1" applyBorder="1" applyAlignment="1" applyProtection="1">
      <alignment vertical="center"/>
      <protection locked="0"/>
    </xf>
    <xf numFmtId="43" fontId="1" fillId="3" borderId="62" xfId="1" applyFont="1" applyFill="1" applyBorder="1" applyAlignment="1" applyProtection="1">
      <alignment vertical="center"/>
      <protection locked="0"/>
    </xf>
    <xf numFmtId="43" fontId="1" fillId="3" borderId="63" xfId="1" applyFont="1" applyFill="1" applyBorder="1" applyAlignment="1" applyProtection="1">
      <alignment vertical="center"/>
      <protection locked="0"/>
    </xf>
    <xf numFmtId="43" fontId="1" fillId="3" borderId="64" xfId="1" applyFont="1" applyFill="1" applyBorder="1" applyAlignment="1" applyProtection="1">
      <alignment vertical="center"/>
      <protection locked="0"/>
    </xf>
    <xf numFmtId="43" fontId="2" fillId="3" borderId="17" xfId="2" applyNumberFormat="1" applyFont="1" applyFill="1" applyBorder="1" applyAlignment="1" applyProtection="1">
      <alignment vertical="center"/>
      <protection locked="0"/>
    </xf>
    <xf numFmtId="43" fontId="2" fillId="3" borderId="16" xfId="2" applyNumberFormat="1" applyFont="1" applyFill="1" applyBorder="1" applyAlignment="1" applyProtection="1">
      <alignment vertical="center"/>
      <protection locked="0"/>
    </xf>
    <xf numFmtId="0" fontId="14" fillId="0" borderId="0" xfId="2" applyFont="1" applyAlignment="1" applyProtection="1">
      <alignment horizontal="right" vertical="center"/>
      <protection locked="0"/>
    </xf>
    <xf numFmtId="0" fontId="8" fillId="2" borderId="0" xfId="4" applyFont="1" applyFill="1" applyAlignment="1">
      <alignment horizontal="center" vertical="top" wrapText="1"/>
    </xf>
    <xf numFmtId="0" fontId="10" fillId="0" borderId="0" xfId="5" applyFont="1" applyAlignment="1">
      <alignment horizontal="right" vertical="top"/>
    </xf>
    <xf numFmtId="0" fontId="10" fillId="0" borderId="5" xfId="2" applyFont="1" applyBorder="1" applyAlignment="1" applyProtection="1">
      <alignment horizontal="center"/>
      <protection locked="0"/>
    </xf>
    <xf numFmtId="0" fontId="10" fillId="0" borderId="6" xfId="2" applyFont="1" applyBorder="1" applyAlignment="1" applyProtection="1">
      <alignment horizontal="center"/>
      <protection locked="0"/>
    </xf>
    <xf numFmtId="0" fontId="10" fillId="0" borderId="0" xfId="5" applyFont="1" applyAlignment="1">
      <alignment horizontal="center" vertical="center" wrapText="1"/>
    </xf>
    <xf numFmtId="0" fontId="13" fillId="0" borderId="0" xfId="2" applyFont="1" applyAlignment="1" applyProtection="1">
      <alignment vertical="center"/>
      <protection locked="0"/>
    </xf>
    <xf numFmtId="43" fontId="13" fillId="0" borderId="19" xfId="7" applyFont="1" applyBorder="1" applyAlignment="1">
      <alignment vertical="center" wrapText="1"/>
    </xf>
    <xf numFmtId="43" fontId="13" fillId="0" borderId="20" xfId="7" applyFont="1" applyBorder="1" applyAlignment="1">
      <alignment vertical="center" wrapText="1"/>
    </xf>
    <xf numFmtId="0" fontId="13" fillId="0" borderId="0" xfId="5" applyFont="1" applyAlignment="1">
      <alignment vertical="center" wrapText="1"/>
    </xf>
    <xf numFmtId="43" fontId="13" fillId="0" borderId="21" xfId="7" applyFont="1" applyBorder="1" applyAlignment="1">
      <alignment vertical="center" wrapText="1"/>
    </xf>
    <xf numFmtId="43" fontId="13" fillId="0" borderId="22" xfId="7" applyFont="1" applyBorder="1" applyAlignment="1">
      <alignment vertical="center" wrapText="1"/>
    </xf>
    <xf numFmtId="43" fontId="13" fillId="0" borderId="23" xfId="7" applyFont="1" applyBorder="1" applyAlignment="1">
      <alignment vertical="center" wrapText="1"/>
    </xf>
    <xf numFmtId="43" fontId="13" fillId="0" borderId="24" xfId="6" applyFont="1" applyFill="1" applyBorder="1" applyAlignment="1">
      <alignment horizontal="center" vertical="center" wrapText="1"/>
    </xf>
    <xf numFmtId="14" fontId="13" fillId="0" borderId="25" xfId="5" applyNumberFormat="1" applyFont="1" applyBorder="1" applyAlignment="1">
      <alignment vertical="center" wrapText="1"/>
    </xf>
    <xf numFmtId="0" fontId="13" fillId="0" borderId="19" xfId="5" applyFont="1" applyBorder="1" applyAlignment="1">
      <alignment horizontal="center" vertical="center" wrapText="1"/>
    </xf>
    <xf numFmtId="0" fontId="13" fillId="0" borderId="19" xfId="5" applyFont="1" applyBorder="1" applyAlignment="1">
      <alignment vertical="center" wrapText="1"/>
    </xf>
    <xf numFmtId="0" fontId="13" fillId="0" borderId="20" xfId="5" applyFont="1" applyBorder="1" applyAlignment="1">
      <alignment vertical="center"/>
    </xf>
    <xf numFmtId="43" fontId="13" fillId="0" borderId="29" xfId="7" applyFont="1" applyBorder="1" applyAlignment="1">
      <alignment vertical="center" wrapText="1"/>
    </xf>
    <xf numFmtId="43" fontId="13" fillId="0" borderId="26" xfId="7" applyFont="1" applyBorder="1" applyAlignment="1">
      <alignment vertical="center" wrapText="1"/>
    </xf>
    <xf numFmtId="43" fontId="13" fillId="0" borderId="30" xfId="7" applyFont="1" applyBorder="1" applyAlignment="1">
      <alignment vertical="center" wrapText="1"/>
    </xf>
    <xf numFmtId="43" fontId="13" fillId="0" borderId="31" xfId="7" applyFont="1" applyBorder="1" applyAlignment="1">
      <alignment vertical="center" wrapText="1"/>
    </xf>
    <xf numFmtId="43" fontId="13" fillId="0" borderId="32" xfId="7" applyFont="1" applyBorder="1" applyAlignment="1">
      <alignment vertical="center" wrapText="1"/>
    </xf>
    <xf numFmtId="43" fontId="13" fillId="0" borderId="33" xfId="6" applyFont="1" applyFill="1" applyBorder="1" applyAlignment="1">
      <alignment horizontal="center" vertical="center" wrapText="1"/>
    </xf>
    <xf numFmtId="14" fontId="13" fillId="0" borderId="31" xfId="5" applyNumberFormat="1" applyFont="1" applyBorder="1" applyAlignment="1">
      <alignment vertical="center" wrapText="1"/>
    </xf>
    <xf numFmtId="0" fontId="13" fillId="0" borderId="26" xfId="5" applyFont="1" applyBorder="1" applyAlignment="1">
      <alignment horizontal="center" vertical="center" wrapText="1"/>
    </xf>
    <xf numFmtId="0" fontId="13" fillId="0" borderId="26" xfId="5" applyFont="1" applyBorder="1" applyAlignment="1">
      <alignment vertical="center" wrapText="1"/>
    </xf>
    <xf numFmtId="43" fontId="13" fillId="0" borderId="34" xfId="7" applyFont="1" applyBorder="1" applyAlignment="1">
      <alignment vertical="center" wrapText="1"/>
    </xf>
    <xf numFmtId="0" fontId="13" fillId="0" borderId="34" xfId="5" applyFont="1" applyBorder="1" applyAlignment="1">
      <alignment vertical="center"/>
    </xf>
    <xf numFmtId="43" fontId="13" fillId="0" borderId="37" xfId="7" applyFont="1" applyBorder="1" applyAlignment="1">
      <alignment vertical="center" wrapText="1"/>
    </xf>
    <xf numFmtId="43" fontId="13" fillId="0" borderId="38" xfId="7" applyFont="1" applyBorder="1" applyAlignment="1">
      <alignment vertical="center" wrapText="1"/>
    </xf>
    <xf numFmtId="43" fontId="13" fillId="0" borderId="39" xfId="7" applyFont="1" applyBorder="1" applyAlignment="1">
      <alignment vertical="center" wrapText="1"/>
    </xf>
    <xf numFmtId="43" fontId="13" fillId="0" borderId="40" xfId="7" applyFont="1" applyBorder="1" applyAlignment="1">
      <alignment vertical="center" wrapText="1"/>
    </xf>
    <xf numFmtId="43" fontId="13" fillId="0" borderId="41" xfId="7" applyFont="1" applyBorder="1" applyAlignment="1">
      <alignment vertical="center" wrapText="1"/>
    </xf>
    <xf numFmtId="43" fontId="13" fillId="0" borderId="42" xfId="7" applyFont="1" applyBorder="1" applyAlignment="1">
      <alignment vertical="center" wrapText="1"/>
    </xf>
    <xf numFmtId="43" fontId="13" fillId="0" borderId="43" xfId="6" applyFont="1" applyFill="1" applyBorder="1" applyAlignment="1">
      <alignment horizontal="center" vertical="center" wrapText="1"/>
    </xf>
    <xf numFmtId="0" fontId="13" fillId="0" borderId="39" xfId="5" applyFont="1" applyBorder="1" applyAlignment="1">
      <alignment vertical="center" wrapText="1"/>
    </xf>
    <xf numFmtId="0" fontId="13" fillId="0" borderId="41" xfId="5" applyFont="1" applyBorder="1" applyAlignment="1">
      <alignment horizontal="center" vertical="center" wrapText="1"/>
    </xf>
    <xf numFmtId="0" fontId="13" fillId="0" borderId="41" xfId="5" applyFont="1" applyBorder="1" applyAlignment="1">
      <alignment vertical="center" wrapText="1"/>
    </xf>
    <xf numFmtId="0" fontId="13" fillId="0" borderId="37" xfId="5" applyFont="1" applyBorder="1" applyAlignment="1">
      <alignment vertical="center" wrapText="1"/>
    </xf>
    <xf numFmtId="0" fontId="13" fillId="0" borderId="42" xfId="5" applyFont="1" applyBorder="1" applyAlignment="1">
      <alignment vertical="center"/>
    </xf>
    <xf numFmtId="43" fontId="13" fillId="0" borderId="19" xfId="6" applyFont="1" applyBorder="1" applyAlignment="1">
      <alignment vertical="center" wrapText="1"/>
    </xf>
    <xf numFmtId="43" fontId="13" fillId="0" borderId="25" xfId="7" applyFont="1" applyBorder="1" applyAlignment="1">
      <alignment vertical="center" wrapText="1"/>
    </xf>
    <xf numFmtId="43" fontId="13" fillId="0" borderId="45" xfId="7" applyFont="1" applyBorder="1" applyAlignment="1">
      <alignment vertical="center" wrapText="1"/>
    </xf>
    <xf numFmtId="43" fontId="13" fillId="0" borderId="46" xfId="6" applyFont="1" applyFill="1" applyBorder="1" applyAlignment="1">
      <alignment horizontal="center" vertical="center" wrapText="1"/>
    </xf>
    <xf numFmtId="43" fontId="13" fillId="0" borderId="26" xfId="6" applyFont="1" applyBorder="1" applyAlignment="1">
      <alignment vertical="center" wrapText="1"/>
    </xf>
    <xf numFmtId="43" fontId="13" fillId="0" borderId="37" xfId="6" applyFont="1" applyBorder="1" applyAlignment="1">
      <alignment vertical="center" wrapText="1"/>
    </xf>
    <xf numFmtId="43" fontId="13" fillId="0" borderId="36" xfId="7" applyFont="1" applyBorder="1" applyAlignment="1">
      <alignment vertical="center" wrapText="1"/>
    </xf>
    <xf numFmtId="43" fontId="13" fillId="0" borderId="47" xfId="7" applyFont="1" applyBorder="1" applyAlignment="1">
      <alignment vertical="center" wrapText="1"/>
    </xf>
    <xf numFmtId="0" fontId="13" fillId="0" borderId="36" xfId="5" applyFont="1" applyBorder="1" applyAlignment="1">
      <alignment vertical="center" wrapText="1"/>
    </xf>
    <xf numFmtId="0" fontId="13" fillId="0" borderId="37" xfId="5" applyFont="1" applyBorder="1" applyAlignment="1">
      <alignment horizontal="center" vertical="center" wrapText="1"/>
    </xf>
    <xf numFmtId="43" fontId="13" fillId="0" borderId="38" xfId="7" applyFont="1" applyFill="1" applyBorder="1" applyAlignment="1">
      <alignment vertical="center" wrapText="1"/>
    </xf>
    <xf numFmtId="0" fontId="13" fillId="0" borderId="38" xfId="5" applyFont="1" applyBorder="1" applyAlignment="1">
      <alignment vertical="center"/>
    </xf>
    <xf numFmtId="14" fontId="13" fillId="0" borderId="31" xfId="5" applyNumberFormat="1" applyFont="1" applyBorder="1" applyAlignment="1">
      <alignment horizontal="center" vertical="center" wrapText="1"/>
    </xf>
    <xf numFmtId="43" fontId="13" fillId="0" borderId="34" xfId="7" applyFont="1" applyFill="1" applyBorder="1" applyAlignment="1">
      <alignment horizontal="center" vertical="center" wrapText="1"/>
    </xf>
    <xf numFmtId="0" fontId="13" fillId="0" borderId="34" xfId="5" applyFont="1" applyBorder="1" applyAlignment="1">
      <alignment horizontal="center" vertical="center"/>
    </xf>
    <xf numFmtId="43" fontId="13" fillId="0" borderId="50" xfId="6" applyFont="1" applyBorder="1" applyAlignment="1">
      <alignment vertical="center" wrapText="1"/>
    </xf>
    <xf numFmtId="43" fontId="13" fillId="0" borderId="51" xfId="7" applyFont="1" applyBorder="1" applyAlignment="1">
      <alignment vertical="center" wrapText="1"/>
    </xf>
    <xf numFmtId="0" fontId="13" fillId="0" borderId="5" xfId="5" applyFont="1" applyBorder="1" applyAlignment="1">
      <alignment vertical="center" wrapText="1"/>
    </xf>
    <xf numFmtId="43" fontId="13" fillId="0" borderId="49" xfId="7" applyFont="1" applyBorder="1" applyAlignment="1">
      <alignment vertical="center" wrapText="1"/>
    </xf>
    <xf numFmtId="43" fontId="13" fillId="0" borderId="65" xfId="7" applyFont="1" applyBorder="1" applyAlignment="1">
      <alignment vertical="center" wrapText="1"/>
    </xf>
    <xf numFmtId="43" fontId="13" fillId="0" borderId="50" xfId="7" applyFont="1" applyBorder="1" applyAlignment="1">
      <alignment vertical="center" wrapText="1"/>
    </xf>
    <xf numFmtId="43" fontId="13" fillId="0" borderId="66" xfId="6" applyFont="1" applyFill="1" applyBorder="1" applyAlignment="1">
      <alignment horizontal="center" vertical="center" wrapText="1"/>
    </xf>
    <xf numFmtId="14" fontId="13" fillId="0" borderId="49" xfId="5" applyNumberFormat="1" applyFont="1" applyBorder="1" applyAlignment="1">
      <alignment horizontal="center" vertical="center" wrapText="1"/>
    </xf>
    <xf numFmtId="0" fontId="13" fillId="0" borderId="50" xfId="5" applyFont="1" applyBorder="1" applyAlignment="1">
      <alignment horizontal="center" vertical="center" wrapText="1"/>
    </xf>
    <xf numFmtId="43" fontId="13" fillId="0" borderId="51" xfId="7" applyFont="1" applyFill="1" applyBorder="1" applyAlignment="1">
      <alignment horizontal="center" vertical="center" wrapText="1"/>
    </xf>
    <xf numFmtId="0" fontId="13" fillId="0" borderId="51" xfId="5" applyFont="1" applyBorder="1" applyAlignment="1">
      <alignment horizontal="center" vertical="center"/>
    </xf>
    <xf numFmtId="43" fontId="13" fillId="0" borderId="67" xfId="6" applyFont="1" applyBorder="1" applyAlignment="1">
      <alignment vertical="center" wrapText="1"/>
    </xf>
    <xf numFmtId="43" fontId="13" fillId="0" borderId="68" xfId="7" applyFont="1" applyBorder="1" applyAlignment="1">
      <alignment vertical="center" wrapText="1"/>
    </xf>
    <xf numFmtId="43" fontId="13" fillId="0" borderId="28" xfId="7" applyFont="1" applyBorder="1" applyAlignment="1">
      <alignment vertical="center" wrapText="1"/>
    </xf>
    <xf numFmtId="43" fontId="13" fillId="0" borderId="69" xfId="7" applyFont="1" applyBorder="1" applyAlignment="1">
      <alignment vertical="center" wrapText="1"/>
    </xf>
    <xf numFmtId="43" fontId="13" fillId="0" borderId="67" xfId="7" applyFont="1" applyBorder="1" applyAlignment="1">
      <alignment vertical="center" wrapText="1"/>
    </xf>
    <xf numFmtId="43" fontId="13" fillId="0" borderId="11" xfId="6" applyFont="1" applyFill="1" applyBorder="1" applyAlignment="1">
      <alignment horizontal="center" vertical="center" wrapText="1"/>
    </xf>
    <xf numFmtId="0" fontId="13" fillId="0" borderId="67" xfId="5" applyFont="1" applyBorder="1" applyAlignment="1">
      <alignment horizontal="center" vertical="center" wrapText="1"/>
    </xf>
    <xf numFmtId="43" fontId="13" fillId="0" borderId="68" xfId="7" applyFont="1" applyFill="1" applyBorder="1" applyAlignment="1">
      <alignment horizontal="center" vertical="center" wrapText="1"/>
    </xf>
    <xf numFmtId="14" fontId="13" fillId="0" borderId="28" xfId="5" applyNumberFormat="1" applyFont="1" applyBorder="1" applyAlignment="1">
      <alignment horizontal="center" vertical="center" wrapText="1"/>
    </xf>
    <xf numFmtId="0" fontId="13" fillId="0" borderId="68" xfId="5" applyFont="1" applyBorder="1" applyAlignment="1">
      <alignment horizontal="center" vertical="center"/>
    </xf>
    <xf numFmtId="43" fontId="13" fillId="0" borderId="61" xfId="6" applyFont="1" applyFill="1" applyBorder="1" applyAlignment="1">
      <alignment horizontal="center" vertical="center" wrapText="1"/>
    </xf>
    <xf numFmtId="0" fontId="13" fillId="0" borderId="39" xfId="5" applyFont="1" applyBorder="1" applyAlignment="1">
      <alignment horizontal="center" vertical="center" wrapText="1"/>
    </xf>
    <xf numFmtId="43" fontId="13" fillId="0" borderId="38" xfId="7" applyFont="1" applyFill="1" applyBorder="1" applyAlignment="1">
      <alignment horizontal="center" vertical="center" wrapText="1"/>
    </xf>
    <xf numFmtId="0" fontId="13" fillId="0" borderId="42" xfId="5" applyFont="1" applyBorder="1" applyAlignment="1">
      <alignment horizontal="center" vertical="center"/>
    </xf>
    <xf numFmtId="14" fontId="13" fillId="0" borderId="25" xfId="5" applyNumberFormat="1" applyFont="1" applyBorder="1" applyAlignment="1">
      <alignment horizontal="center" vertical="center" wrapText="1"/>
    </xf>
    <xf numFmtId="43" fontId="13" fillId="0" borderId="42" xfId="1" applyFont="1" applyBorder="1" applyAlignment="1">
      <alignment horizontal="center" vertical="center"/>
    </xf>
    <xf numFmtId="0" fontId="13" fillId="0" borderId="20" xfId="5" applyFont="1" applyBorder="1" applyAlignment="1">
      <alignment horizontal="center" vertical="center"/>
    </xf>
    <xf numFmtId="43" fontId="13" fillId="0" borderId="41" xfId="6" applyFont="1" applyBorder="1" applyAlignment="1">
      <alignment vertical="center" wrapText="1"/>
    </xf>
    <xf numFmtId="14" fontId="13" fillId="0" borderId="39" xfId="5" applyNumberFormat="1" applyFont="1" applyBorder="1" applyAlignment="1">
      <alignment horizontal="center" vertical="center" wrapText="1"/>
    </xf>
    <xf numFmtId="0" fontId="13" fillId="0" borderId="36" xfId="5" applyFont="1" applyBorder="1" applyAlignment="1">
      <alignment horizontal="center" vertical="center" wrapText="1"/>
    </xf>
    <xf numFmtId="43" fontId="13" fillId="0" borderId="38" xfId="1" applyFont="1" applyBorder="1" applyAlignment="1">
      <alignment horizontal="center" vertical="center"/>
    </xf>
    <xf numFmtId="0" fontId="13" fillId="0" borderId="38" xfId="5" applyFont="1" applyBorder="1" applyAlignment="1">
      <alignment horizontal="center" vertical="center"/>
    </xf>
    <xf numFmtId="43" fontId="13" fillId="0" borderId="29" xfId="6" applyFont="1" applyBorder="1" applyAlignment="1">
      <alignment vertical="center" wrapText="1"/>
    </xf>
    <xf numFmtId="0" fontId="13" fillId="0" borderId="50" xfId="5" applyFont="1" applyBorder="1" applyAlignment="1">
      <alignment horizontal="center" vertical="center"/>
    </xf>
    <xf numFmtId="0" fontId="10" fillId="0" borderId="39" xfId="5" applyFont="1" applyBorder="1" applyAlignment="1">
      <alignment horizontal="center" vertical="center" wrapText="1"/>
    </xf>
    <xf numFmtId="43" fontId="13" fillId="0" borderId="42" xfId="7" applyFont="1" applyFill="1" applyBorder="1" applyAlignment="1">
      <alignment horizontal="center" vertical="center" wrapText="1"/>
    </xf>
    <xf numFmtId="0" fontId="13" fillId="0" borderId="9" xfId="5" applyFont="1" applyBorder="1" applyAlignment="1">
      <alignment vertical="center" wrapText="1"/>
    </xf>
    <xf numFmtId="43" fontId="13" fillId="0" borderId="20" xfId="7" applyFont="1" applyFill="1" applyBorder="1" applyAlignment="1">
      <alignment horizontal="center" vertical="center" wrapText="1"/>
    </xf>
    <xf numFmtId="0" fontId="13" fillId="0" borderId="9" xfId="2" applyFont="1" applyBorder="1" applyAlignment="1" applyProtection="1">
      <alignment vertical="center"/>
      <protection locked="0"/>
    </xf>
    <xf numFmtId="43" fontId="13" fillId="0" borderId="58" xfId="7" applyFont="1" applyBorder="1" applyAlignment="1">
      <alignment vertical="center" wrapText="1"/>
    </xf>
    <xf numFmtId="43" fontId="13" fillId="0" borderId="59" xfId="7" applyFont="1" applyBorder="1" applyAlignment="1">
      <alignment vertical="center" wrapText="1"/>
    </xf>
    <xf numFmtId="14" fontId="13" fillId="0" borderId="58" xfId="5" applyNumberFormat="1" applyFont="1" applyBorder="1" applyAlignment="1">
      <alignment horizontal="center" vertical="center" wrapText="1"/>
    </xf>
    <xf numFmtId="0" fontId="13" fillId="0" borderId="29" xfId="5" applyFont="1" applyBorder="1" applyAlignment="1">
      <alignment horizontal="center" vertical="center" wrapText="1"/>
    </xf>
    <xf numFmtId="43" fontId="13" fillId="0" borderId="30" xfId="7" applyFont="1" applyFill="1" applyBorder="1" applyAlignment="1">
      <alignment horizontal="center" vertical="center" wrapText="1"/>
    </xf>
    <xf numFmtId="0" fontId="13" fillId="0" borderId="30" xfId="5" applyFont="1" applyBorder="1" applyAlignment="1">
      <alignment horizontal="center" vertical="center"/>
    </xf>
    <xf numFmtId="0" fontId="13" fillId="0" borderId="1" xfId="5" applyFont="1" applyBorder="1" applyAlignment="1">
      <alignment vertical="center" wrapText="1"/>
    </xf>
    <xf numFmtId="43" fontId="13" fillId="0" borderId="43" xfId="6" applyFont="1" applyBorder="1" applyAlignment="1">
      <alignment horizontal="center" vertical="center" wrapText="1"/>
    </xf>
    <xf numFmtId="0" fontId="13" fillId="0" borderId="1" xfId="2" applyFont="1" applyBorder="1" applyAlignment="1" applyProtection="1">
      <alignment vertical="center"/>
      <protection locked="0"/>
    </xf>
    <xf numFmtId="0" fontId="13" fillId="0" borderId="39" xfId="5" applyFont="1" applyBorder="1" applyAlignment="1">
      <alignment horizontal="center" vertical="center" wrapText="1"/>
    </xf>
    <xf numFmtId="0" fontId="10" fillId="0" borderId="70" xfId="5" applyFont="1" applyBorder="1" applyAlignment="1">
      <alignment horizontal="center" vertical="center" wrapText="1"/>
    </xf>
    <xf numFmtId="43" fontId="13" fillId="0" borderId="71" xfId="6" applyFont="1" applyBorder="1" applyAlignment="1">
      <alignment vertical="center" wrapText="1"/>
    </xf>
    <xf numFmtId="43" fontId="13" fillId="0" borderId="72" xfId="7" applyFont="1" applyBorder="1" applyAlignment="1">
      <alignment vertical="center" wrapText="1"/>
    </xf>
    <xf numFmtId="0" fontId="10" fillId="0" borderId="12" xfId="5" applyFont="1" applyBorder="1" applyAlignment="1">
      <alignment horizontal="center" vertical="center" wrapText="1"/>
    </xf>
    <xf numFmtId="43" fontId="13" fillId="0" borderId="1" xfId="7" applyFont="1" applyFill="1" applyBorder="1" applyAlignment="1">
      <alignment vertical="center" wrapText="1"/>
    </xf>
    <xf numFmtId="43" fontId="13" fillId="0" borderId="73" xfId="7" applyFont="1" applyFill="1" applyBorder="1" applyAlignment="1">
      <alignment vertical="center" wrapText="1"/>
    </xf>
    <xf numFmtId="43" fontId="13" fillId="0" borderId="12" xfId="7" applyFont="1" applyFill="1" applyBorder="1" applyAlignment="1">
      <alignment vertical="center" wrapText="1"/>
    </xf>
    <xf numFmtId="43" fontId="13" fillId="0" borderId="13" xfId="7" applyFont="1" applyFill="1" applyBorder="1" applyAlignment="1">
      <alignment vertical="center" wrapText="1"/>
    </xf>
    <xf numFmtId="43" fontId="13" fillId="0" borderId="43" xfId="7" applyFont="1" applyFill="1" applyBorder="1" applyAlignment="1">
      <alignment vertical="center" wrapText="1"/>
    </xf>
    <xf numFmtId="43" fontId="13" fillId="0" borderId="54" xfId="6" applyFont="1" applyBorder="1" applyAlignment="1">
      <alignment vertical="center" wrapText="1"/>
    </xf>
    <xf numFmtId="43" fontId="13" fillId="0" borderId="55" xfId="7" applyFont="1" applyBorder="1" applyAlignment="1">
      <alignment vertical="center" wrapText="1"/>
    </xf>
    <xf numFmtId="43" fontId="13" fillId="0" borderId="52" xfId="7" applyFont="1" applyBorder="1" applyAlignment="1">
      <alignment vertical="center" wrapText="1"/>
    </xf>
    <xf numFmtId="43" fontId="13" fillId="0" borderId="53" xfId="7" applyFont="1" applyBorder="1" applyAlignment="1">
      <alignment vertical="center" wrapText="1"/>
    </xf>
    <xf numFmtId="43" fontId="13" fillId="0" borderId="56" xfId="6" applyFont="1" applyFill="1" applyBorder="1" applyAlignment="1">
      <alignment horizontal="center" vertical="center" wrapText="1"/>
    </xf>
    <xf numFmtId="14" fontId="13" fillId="0" borderId="52" xfId="5" applyNumberFormat="1" applyFont="1" applyBorder="1" applyAlignment="1">
      <alignment horizontal="center" vertical="center" wrapText="1"/>
    </xf>
    <xf numFmtId="0" fontId="13" fillId="0" borderId="54" xfId="5" applyFont="1" applyBorder="1" applyAlignment="1">
      <alignment horizontal="center" vertical="center" wrapText="1"/>
    </xf>
    <xf numFmtId="43" fontId="13" fillId="0" borderId="55" xfId="7" applyFont="1" applyFill="1" applyBorder="1" applyAlignment="1">
      <alignment horizontal="center" vertical="center" wrapText="1"/>
    </xf>
    <xf numFmtId="0" fontId="13" fillId="0" borderId="55" xfId="5" applyFont="1" applyBorder="1" applyAlignment="1">
      <alignment horizontal="center" vertical="center"/>
    </xf>
    <xf numFmtId="0" fontId="13" fillId="0" borderId="74" xfId="5" applyFont="1" applyBorder="1" applyAlignment="1">
      <alignment horizontal="center" vertical="center" wrapText="1"/>
    </xf>
    <xf numFmtId="43" fontId="13" fillId="0" borderId="75" xfId="6" applyFont="1" applyBorder="1" applyAlignment="1">
      <alignment vertical="center" wrapText="1"/>
    </xf>
    <xf numFmtId="43" fontId="13" fillId="0" borderId="76" xfId="7" applyFont="1" applyBorder="1" applyAlignment="1">
      <alignment vertical="center" wrapText="1"/>
    </xf>
    <xf numFmtId="0" fontId="13" fillId="0" borderId="77" xfId="5" applyFont="1" applyBorder="1" applyAlignment="1">
      <alignment vertical="center" wrapText="1"/>
    </xf>
    <xf numFmtId="43" fontId="13" fillId="0" borderId="74" xfId="7" applyFont="1" applyBorder="1" applyAlignment="1">
      <alignment vertical="center" wrapText="1"/>
    </xf>
    <xf numFmtId="43" fontId="13" fillId="0" borderId="78" xfId="7" applyFont="1" applyBorder="1" applyAlignment="1">
      <alignment vertical="center" wrapText="1"/>
    </xf>
    <xf numFmtId="43" fontId="13" fillId="0" borderId="79" xfId="6" applyFont="1" applyFill="1" applyBorder="1" applyAlignment="1">
      <alignment horizontal="center" vertical="center" wrapText="1"/>
    </xf>
    <xf numFmtId="14" fontId="13" fillId="0" borderId="74" xfId="5" applyNumberFormat="1" applyFont="1" applyBorder="1" applyAlignment="1">
      <alignment horizontal="center" vertical="center" wrapText="1"/>
    </xf>
    <xf numFmtId="0" fontId="13" fillId="0" borderId="75" xfId="5" applyFont="1" applyBorder="1" applyAlignment="1">
      <alignment horizontal="center" vertical="center" wrapText="1"/>
    </xf>
    <xf numFmtId="0" fontId="13" fillId="0" borderId="80" xfId="5" applyFont="1" applyBorder="1" applyAlignment="1">
      <alignment horizontal="center" vertical="center" wrapText="1"/>
    </xf>
    <xf numFmtId="43" fontId="13" fillId="0" borderId="76" xfId="7" applyFont="1" applyFill="1" applyBorder="1" applyAlignment="1">
      <alignment horizontal="center" vertical="center" wrapText="1"/>
    </xf>
    <xf numFmtId="0" fontId="13" fillId="0" borderId="76" xfId="5" applyFont="1" applyBorder="1" applyAlignment="1">
      <alignment horizontal="center" vertical="center"/>
    </xf>
    <xf numFmtId="0" fontId="10" fillId="0" borderId="81" xfId="5" applyFont="1" applyBorder="1" applyAlignment="1">
      <alignment horizontal="center" vertical="center" wrapText="1"/>
    </xf>
    <xf numFmtId="43" fontId="13" fillId="0" borderId="37" xfId="7" applyFont="1" applyFill="1" applyBorder="1" applyAlignment="1">
      <alignment vertical="center" wrapText="1"/>
    </xf>
    <xf numFmtId="43" fontId="13" fillId="0" borderId="47" xfId="7" applyFont="1" applyFill="1" applyBorder="1" applyAlignment="1">
      <alignment vertical="center" wrapText="1"/>
    </xf>
    <xf numFmtId="43" fontId="13" fillId="0" borderId="82" xfId="7" applyFont="1" applyFill="1" applyBorder="1" applyAlignment="1">
      <alignment vertical="center" wrapText="1"/>
    </xf>
    <xf numFmtId="43" fontId="13" fillId="0" borderId="36" xfId="7" applyFont="1" applyFill="1" applyBorder="1" applyAlignment="1">
      <alignment vertical="center" wrapText="1"/>
    </xf>
    <xf numFmtId="43" fontId="13" fillId="0" borderId="83" xfId="7" applyFont="1" applyFill="1" applyBorder="1" applyAlignment="1">
      <alignment vertical="center" wrapText="1"/>
    </xf>
    <xf numFmtId="43" fontId="13" fillId="0" borderId="42" xfId="7" applyFont="1" applyFill="1" applyBorder="1" applyAlignment="1">
      <alignment vertical="center" wrapText="1"/>
    </xf>
    <xf numFmtId="14" fontId="13" fillId="0" borderId="18" xfId="5" applyNumberFormat="1" applyFont="1" applyBorder="1" applyAlignment="1">
      <alignment horizontal="center" vertical="center" wrapText="1"/>
    </xf>
    <xf numFmtId="0" fontId="13" fillId="0" borderId="58" xfId="5" applyFont="1" applyBorder="1" applyAlignment="1">
      <alignment vertical="center" wrapText="1"/>
    </xf>
    <xf numFmtId="0" fontId="13" fillId="0" borderId="84" xfId="5" applyFont="1" applyBorder="1" applyAlignment="1">
      <alignment vertical="center" wrapText="1"/>
    </xf>
    <xf numFmtId="0" fontId="13" fillId="0" borderId="31" xfId="5" applyFont="1" applyBorder="1" applyAlignment="1">
      <alignment vertical="center" wrapText="1"/>
    </xf>
    <xf numFmtId="43" fontId="13" fillId="3" borderId="2" xfId="6" applyFont="1" applyFill="1" applyBorder="1" applyAlignment="1">
      <alignment vertical="center" wrapText="1"/>
    </xf>
    <xf numFmtId="43" fontId="10" fillId="3" borderId="2" xfId="6" applyFont="1" applyFill="1" applyBorder="1" applyAlignment="1">
      <alignment vertical="center" wrapText="1"/>
    </xf>
    <xf numFmtId="43" fontId="10" fillId="0" borderId="11" xfId="6" applyFont="1" applyBorder="1" applyAlignment="1">
      <alignment vertical="center" wrapText="1"/>
    </xf>
    <xf numFmtId="43" fontId="13" fillId="0" borderId="14" xfId="6" applyFont="1" applyBorder="1" applyAlignment="1">
      <alignment vertical="center" wrapText="1"/>
    </xf>
    <xf numFmtId="43" fontId="13" fillId="0" borderId="9" xfId="6" applyFont="1" applyBorder="1" applyAlignment="1">
      <alignment vertical="center" wrapText="1"/>
    </xf>
    <xf numFmtId="43" fontId="13" fillId="0" borderId="9" xfId="6" applyFont="1" applyBorder="1" applyAlignment="1">
      <alignment horizontal="center" vertical="center" wrapText="1"/>
    </xf>
    <xf numFmtId="43" fontId="13" fillId="0" borderId="8" xfId="6" applyFont="1" applyBorder="1" applyAlignment="1">
      <alignment vertical="center" wrapText="1"/>
    </xf>
    <xf numFmtId="0" fontId="13" fillId="0" borderId="0" xfId="2" applyFont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 vertical="center" wrapText="1"/>
      <protection locked="0"/>
    </xf>
    <xf numFmtId="0" fontId="15" fillId="2" borderId="0" xfId="4" applyFont="1" applyFill="1" applyAlignment="1">
      <alignment horizontal="center" vertical="top" wrapText="1"/>
    </xf>
    <xf numFmtId="0" fontId="9" fillId="0" borderId="1" xfId="3" applyFont="1" applyBorder="1" applyAlignment="1">
      <alignment horizontal="center" vertical="center" wrapText="1"/>
    </xf>
    <xf numFmtId="0" fontId="5" fillId="0" borderId="0" xfId="2" applyFont="1" applyAlignment="1" applyProtection="1">
      <alignment horizontal="center" vertical="center"/>
      <protection locked="0"/>
    </xf>
    <xf numFmtId="0" fontId="16" fillId="3" borderId="7" xfId="5" applyFont="1" applyFill="1" applyBorder="1" applyAlignment="1">
      <alignment horizontal="center" vertical="center"/>
    </xf>
    <xf numFmtId="0" fontId="16" fillId="3" borderId="8" xfId="5" applyFont="1" applyFill="1" applyBorder="1" applyAlignment="1">
      <alignment horizontal="center" vertical="center" wrapText="1"/>
    </xf>
    <xf numFmtId="0" fontId="16" fillId="3" borderId="9" xfId="5" applyFont="1" applyFill="1" applyBorder="1" applyAlignment="1">
      <alignment horizontal="center" vertical="center" wrapText="1"/>
    </xf>
    <xf numFmtId="0" fontId="16" fillId="3" borderId="7" xfId="5" applyFont="1" applyFill="1" applyBorder="1" applyAlignment="1">
      <alignment horizontal="center" vertical="center" wrapText="1"/>
    </xf>
    <xf numFmtId="43" fontId="16" fillId="3" borderId="7" xfId="6" applyFont="1" applyFill="1" applyBorder="1" applyAlignment="1">
      <alignment horizontal="center" vertical="center" wrapText="1"/>
    </xf>
    <xf numFmtId="0" fontId="16" fillId="3" borderId="2" xfId="5" applyFont="1" applyFill="1" applyBorder="1" applyAlignment="1">
      <alignment horizontal="center" vertical="center" wrapText="1"/>
    </xf>
    <xf numFmtId="0" fontId="16" fillId="3" borderId="3" xfId="5" applyFont="1" applyFill="1" applyBorder="1" applyAlignment="1">
      <alignment horizontal="center" vertical="center" wrapText="1"/>
    </xf>
    <xf numFmtId="0" fontId="16" fillId="3" borderId="10" xfId="5" applyFont="1" applyFill="1" applyBorder="1" applyAlignment="1">
      <alignment horizontal="center" vertical="center" wrapText="1"/>
    </xf>
    <xf numFmtId="0" fontId="16" fillId="3" borderId="11" xfId="5" applyFont="1" applyFill="1" applyBorder="1" applyAlignment="1">
      <alignment horizontal="center" vertical="center"/>
    </xf>
    <xf numFmtId="0" fontId="16" fillId="3" borderId="12" xfId="5" applyFont="1" applyFill="1" applyBorder="1" applyAlignment="1">
      <alignment horizontal="center" vertical="center" wrapText="1"/>
    </xf>
    <xf numFmtId="0" fontId="16" fillId="3" borderId="1" xfId="5" applyFont="1" applyFill="1" applyBorder="1" applyAlignment="1">
      <alignment horizontal="center" vertical="center" wrapText="1"/>
    </xf>
    <xf numFmtId="0" fontId="16" fillId="3" borderId="11" xfId="5" applyFont="1" applyFill="1" applyBorder="1" applyAlignment="1">
      <alignment horizontal="center" vertical="center" wrapText="1"/>
    </xf>
    <xf numFmtId="43" fontId="16" fillId="3" borderId="11" xfId="6" applyFont="1" applyFill="1" applyBorder="1" applyAlignment="1">
      <alignment horizontal="center" vertical="center" wrapText="1"/>
    </xf>
    <xf numFmtId="0" fontId="16" fillId="3" borderId="13" xfId="5" applyFont="1" applyFill="1" applyBorder="1" applyAlignment="1">
      <alignment horizontal="center" vertical="center" wrapText="1"/>
    </xf>
    <xf numFmtId="0" fontId="16" fillId="3" borderId="14" xfId="5" applyFont="1" applyFill="1" applyBorder="1" applyAlignment="1">
      <alignment horizontal="center" vertical="center" wrapText="1"/>
    </xf>
    <xf numFmtId="0" fontId="16" fillId="3" borderId="8" xfId="5" applyFont="1" applyFill="1" applyBorder="1" applyAlignment="1">
      <alignment horizontal="center" vertical="center" wrapText="1"/>
    </xf>
    <xf numFmtId="0" fontId="16" fillId="3" borderId="15" xfId="5" applyFont="1" applyFill="1" applyBorder="1" applyAlignment="1">
      <alignment horizontal="center" vertical="center" wrapText="1"/>
    </xf>
    <xf numFmtId="0" fontId="16" fillId="3" borderId="9" xfId="5" applyFont="1" applyFill="1" applyBorder="1" applyAlignment="1">
      <alignment horizontal="center" vertical="center" wrapText="1"/>
    </xf>
    <xf numFmtId="0" fontId="16" fillId="3" borderId="7" xfId="5" applyFont="1" applyFill="1" applyBorder="1" applyAlignment="1">
      <alignment horizontal="center" vertical="center" wrapText="1"/>
    </xf>
    <xf numFmtId="0" fontId="16" fillId="3" borderId="17" xfId="5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horizontal="center" vertical="center" wrapText="1"/>
    </xf>
    <xf numFmtId="43" fontId="1" fillId="0" borderId="19" xfId="7" applyFont="1" applyBorder="1" applyAlignment="1">
      <alignment vertical="center" wrapText="1"/>
    </xf>
    <xf numFmtId="43" fontId="1" fillId="0" borderId="20" xfId="7" applyFont="1" applyBorder="1" applyAlignment="1">
      <alignment vertical="center" wrapText="1"/>
    </xf>
    <xf numFmtId="0" fontId="1" fillId="0" borderId="0" xfId="5" applyAlignment="1">
      <alignment vertical="center" wrapText="1"/>
    </xf>
    <xf numFmtId="43" fontId="1" fillId="0" borderId="21" xfId="7" applyFont="1" applyBorder="1" applyAlignment="1">
      <alignment vertical="center" wrapText="1"/>
    </xf>
    <xf numFmtId="43" fontId="1" fillId="0" borderId="22" xfId="7" applyFont="1" applyBorder="1" applyAlignment="1">
      <alignment vertical="center" wrapText="1"/>
    </xf>
    <xf numFmtId="43" fontId="1" fillId="0" borderId="23" xfId="7" applyFont="1" applyBorder="1" applyAlignment="1">
      <alignment vertical="center" wrapText="1"/>
    </xf>
    <xf numFmtId="43" fontId="1" fillId="0" borderId="7" xfId="6" applyFont="1" applyBorder="1" applyAlignment="1">
      <alignment horizontal="center" vertical="center" wrapText="1"/>
    </xf>
    <xf numFmtId="0" fontId="1" fillId="0" borderId="19" xfId="5" applyBorder="1" applyAlignment="1">
      <alignment vertical="center" wrapText="1"/>
    </xf>
    <xf numFmtId="43" fontId="1" fillId="0" borderId="20" xfId="7" applyFont="1" applyFill="1" applyBorder="1" applyAlignment="1">
      <alignment vertical="center" wrapText="1"/>
    </xf>
    <xf numFmtId="0" fontId="1" fillId="0" borderId="20" xfId="5" applyBorder="1" applyAlignment="1">
      <alignment horizontal="center" vertical="center"/>
    </xf>
    <xf numFmtId="43" fontId="1" fillId="0" borderId="29" xfId="7" applyFont="1" applyBorder="1" applyAlignment="1">
      <alignment vertical="center" wrapText="1"/>
    </xf>
    <xf numFmtId="43" fontId="1" fillId="0" borderId="30" xfId="7" applyFont="1" applyBorder="1" applyAlignment="1">
      <alignment vertical="center" wrapText="1"/>
    </xf>
    <xf numFmtId="43" fontId="1" fillId="0" borderId="58" xfId="7" applyFont="1" applyBorder="1" applyAlignment="1">
      <alignment vertical="center" wrapText="1"/>
    </xf>
    <xf numFmtId="43" fontId="1" fillId="0" borderId="59" xfId="7" applyFont="1" applyBorder="1" applyAlignment="1">
      <alignment vertical="center" wrapText="1"/>
    </xf>
    <xf numFmtId="0" fontId="1" fillId="0" borderId="58" xfId="5" applyBorder="1" applyAlignment="1">
      <alignment horizontal="center" vertical="center" wrapText="1"/>
    </xf>
    <xf numFmtId="0" fontId="1" fillId="0" borderId="29" xfId="5" applyBorder="1" applyAlignment="1">
      <alignment vertical="center" wrapText="1"/>
    </xf>
    <xf numFmtId="43" fontId="1" fillId="0" borderId="30" xfId="7" applyFont="1" applyFill="1" applyBorder="1" applyAlignment="1">
      <alignment vertical="center" wrapText="1"/>
    </xf>
    <xf numFmtId="0" fontId="1" fillId="0" borderId="30" xfId="5" applyBorder="1" applyAlignment="1">
      <alignment horizontal="center" vertical="center"/>
    </xf>
    <xf numFmtId="43" fontId="1" fillId="0" borderId="37" xfId="7" applyFont="1" applyBorder="1" applyAlignment="1">
      <alignment vertical="center" wrapText="1"/>
    </xf>
    <xf numFmtId="43" fontId="1" fillId="0" borderId="38" xfId="7" applyFont="1" applyBorder="1" applyAlignment="1">
      <alignment vertical="center" wrapText="1"/>
    </xf>
    <xf numFmtId="43" fontId="1" fillId="0" borderId="39" xfId="7" applyFont="1" applyBorder="1" applyAlignment="1">
      <alignment vertical="center" wrapText="1"/>
    </xf>
    <xf numFmtId="43" fontId="1" fillId="0" borderId="40" xfId="7" applyFont="1" applyBorder="1" applyAlignment="1">
      <alignment vertical="center" wrapText="1"/>
    </xf>
    <xf numFmtId="43" fontId="1" fillId="0" borderId="41" xfId="7" applyFont="1" applyBorder="1" applyAlignment="1">
      <alignment vertical="center" wrapText="1"/>
    </xf>
    <xf numFmtId="43" fontId="1" fillId="0" borderId="42" xfId="7" applyFont="1" applyBorder="1" applyAlignment="1">
      <alignment vertical="center" wrapText="1"/>
    </xf>
    <xf numFmtId="0" fontId="1" fillId="0" borderId="41" xfId="5" applyBorder="1" applyAlignment="1">
      <alignment vertical="center" wrapText="1"/>
    </xf>
    <xf numFmtId="43" fontId="1" fillId="0" borderId="42" xfId="7" applyFont="1" applyFill="1" applyBorder="1" applyAlignment="1">
      <alignment vertical="center" wrapText="1"/>
    </xf>
    <xf numFmtId="0" fontId="1" fillId="0" borderId="42" xfId="5" applyBorder="1" applyAlignment="1">
      <alignment horizontal="center" vertical="center"/>
    </xf>
    <xf numFmtId="43" fontId="1" fillId="0" borderId="19" xfId="6" applyFont="1" applyBorder="1" applyAlignment="1">
      <alignment vertical="center" wrapText="1"/>
    </xf>
    <xf numFmtId="43" fontId="1" fillId="0" borderId="25" xfId="7" applyFont="1" applyBorder="1" applyAlignment="1">
      <alignment vertical="center" wrapText="1"/>
    </xf>
    <xf numFmtId="43" fontId="1" fillId="0" borderId="45" xfId="7" applyFont="1" applyBorder="1" applyAlignment="1">
      <alignment vertical="center" wrapText="1"/>
    </xf>
    <xf numFmtId="43" fontId="1" fillId="0" borderId="29" xfId="6" applyFont="1" applyBorder="1" applyAlignment="1">
      <alignment vertical="center" wrapText="1"/>
    </xf>
    <xf numFmtId="0" fontId="10" fillId="0" borderId="36" xfId="5" applyFont="1" applyBorder="1" applyAlignment="1">
      <alignment vertical="center" wrapText="1"/>
    </xf>
    <xf numFmtId="43" fontId="1" fillId="0" borderId="37" xfId="6" applyFont="1" applyBorder="1" applyAlignment="1">
      <alignment vertical="center" wrapText="1"/>
    </xf>
    <xf numFmtId="43" fontId="1" fillId="0" borderId="36" xfId="7" applyFont="1" applyBorder="1" applyAlignment="1">
      <alignment vertical="center" wrapText="1"/>
    </xf>
    <xf numFmtId="43" fontId="1" fillId="0" borderId="47" xfId="7" applyFont="1" applyBorder="1" applyAlignment="1">
      <alignment vertical="center" wrapText="1"/>
    </xf>
    <xf numFmtId="0" fontId="1" fillId="0" borderId="37" xfId="5" applyBorder="1" applyAlignment="1">
      <alignment vertical="center" wrapText="1"/>
    </xf>
    <xf numFmtId="43" fontId="1" fillId="0" borderId="38" xfId="7" applyFont="1" applyFill="1" applyBorder="1" applyAlignment="1">
      <alignment vertical="center" wrapText="1"/>
    </xf>
    <xf numFmtId="0" fontId="1" fillId="0" borderId="38" xfId="5" applyBorder="1" applyAlignment="1">
      <alignment horizontal="center" vertical="center"/>
    </xf>
    <xf numFmtId="43" fontId="1" fillId="0" borderId="31" xfId="7" applyFont="1" applyBorder="1" applyAlignment="1">
      <alignment vertical="center" wrapText="1"/>
    </xf>
    <xf numFmtId="43" fontId="1" fillId="0" borderId="32" xfId="7" applyFont="1" applyBorder="1" applyAlignment="1">
      <alignment vertical="center" wrapText="1"/>
    </xf>
    <xf numFmtId="43" fontId="1" fillId="0" borderId="26" xfId="7" applyFont="1" applyBorder="1" applyAlignment="1">
      <alignment vertical="center" wrapText="1"/>
    </xf>
    <xf numFmtId="43" fontId="1" fillId="0" borderId="34" xfId="7" applyFont="1" applyBorder="1" applyAlignment="1">
      <alignment vertical="center" wrapText="1"/>
    </xf>
    <xf numFmtId="0" fontId="1" fillId="0" borderId="26" xfId="5" applyBorder="1" applyAlignment="1">
      <alignment vertical="center" wrapText="1"/>
    </xf>
    <xf numFmtId="43" fontId="1" fillId="0" borderId="34" xfId="7" applyFont="1" applyFill="1" applyBorder="1" applyAlignment="1">
      <alignment vertical="center" wrapText="1"/>
    </xf>
    <xf numFmtId="0" fontId="1" fillId="0" borderId="34" xfId="5" applyBorder="1" applyAlignment="1">
      <alignment horizontal="center" vertical="center"/>
    </xf>
    <xf numFmtId="43" fontId="1" fillId="0" borderId="41" xfId="6" applyFont="1" applyBorder="1" applyAlignment="1">
      <alignment vertical="center" wrapText="1"/>
    </xf>
    <xf numFmtId="43" fontId="0" fillId="3" borderId="2" xfId="6" applyFont="1" applyFill="1" applyBorder="1" applyAlignment="1">
      <alignment vertical="center" wrapText="1"/>
    </xf>
    <xf numFmtId="43" fontId="2" fillId="3" borderId="2" xfId="6" applyFont="1" applyFill="1" applyBorder="1" applyAlignment="1">
      <alignment vertical="center" wrapText="1"/>
    </xf>
    <xf numFmtId="43" fontId="2" fillId="0" borderId="11" xfId="6" applyFont="1" applyBorder="1" applyAlignment="1">
      <alignment vertical="center" wrapText="1"/>
    </xf>
    <xf numFmtId="43" fontId="2" fillId="0" borderId="14" xfId="6" applyFont="1" applyBorder="1" applyAlignment="1">
      <alignment vertical="center" wrapText="1"/>
    </xf>
    <xf numFmtId="43" fontId="0" fillId="0" borderId="9" xfId="6" applyFont="1" applyBorder="1" applyAlignment="1">
      <alignment vertical="center" wrapText="1"/>
    </xf>
    <xf numFmtId="43" fontId="0" fillId="0" borderId="9" xfId="6" applyFont="1" applyBorder="1" applyAlignment="1">
      <alignment horizontal="center" vertical="center" wrapText="1"/>
    </xf>
    <xf numFmtId="43" fontId="0" fillId="0" borderId="8" xfId="6" applyFont="1" applyBorder="1" applyAlignment="1">
      <alignment horizontal="center" vertical="center" wrapText="1"/>
    </xf>
    <xf numFmtId="0" fontId="5" fillId="0" borderId="0" xfId="2" applyFont="1" applyProtection="1">
      <protection locked="0"/>
    </xf>
    <xf numFmtId="0" fontId="18" fillId="0" borderId="0" xfId="2" applyFont="1" applyProtection="1">
      <protection locked="0"/>
    </xf>
    <xf numFmtId="0" fontId="19" fillId="0" borderId="0" xfId="2" applyFont="1" applyProtection="1">
      <protection locked="0"/>
    </xf>
    <xf numFmtId="43" fontId="19" fillId="0" borderId="0" xfId="1" applyFont="1" applyProtection="1">
      <protection locked="0"/>
    </xf>
    <xf numFmtId="0" fontId="18" fillId="0" borderId="0" xfId="2" applyFont="1" applyAlignment="1" applyProtection="1">
      <alignment horizontal="center" vertical="center"/>
      <protection locked="0"/>
    </xf>
    <xf numFmtId="43" fontId="1" fillId="0" borderId="0" xfId="7" applyFont="1" applyFill="1" applyBorder="1" applyAlignment="1">
      <alignment wrapText="1"/>
    </xf>
    <xf numFmtId="0" fontId="19" fillId="0" borderId="0" xfId="2" applyFont="1" applyAlignment="1" applyProtection="1">
      <alignment horizontal="center"/>
      <protection locked="0"/>
    </xf>
    <xf numFmtId="43" fontId="20" fillId="0" borderId="0" xfId="1" applyFont="1" applyProtection="1">
      <protection locked="0"/>
    </xf>
    <xf numFmtId="43" fontId="1" fillId="0" borderId="0" xfId="2" applyNumberFormat="1" applyProtection="1">
      <protection locked="0"/>
    </xf>
    <xf numFmtId="43" fontId="13" fillId="0" borderId="0" xfId="1" applyFont="1" applyProtection="1">
      <protection locked="0"/>
    </xf>
    <xf numFmtId="0" fontId="5" fillId="0" borderId="0" xfId="2" applyFont="1"/>
    <xf numFmtId="0" fontId="18" fillId="0" borderId="0" xfId="2" applyFont="1"/>
    <xf numFmtId="0" fontId="19" fillId="0" borderId="0" xfId="2" applyFont="1"/>
    <xf numFmtId="43" fontId="20" fillId="0" borderId="0" xfId="1" applyFont="1"/>
    <xf numFmtId="43" fontId="14" fillId="0" borderId="0" xfId="2" applyNumberFormat="1" applyFont="1"/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/>
    </xf>
    <xf numFmtId="0" fontId="16" fillId="0" borderId="0" xfId="2" applyFont="1" applyAlignment="1" applyProtection="1">
      <alignment vertical="center" wrapText="1"/>
      <protection locked="0"/>
    </xf>
    <xf numFmtId="0" fontId="20" fillId="0" borderId="0" xfId="2" applyFont="1" applyProtection="1"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43" fontId="16" fillId="0" borderId="0" xfId="2" applyNumberFormat="1" applyFont="1" applyAlignment="1" applyProtection="1">
      <alignment vertical="center" wrapText="1"/>
      <protection locked="0"/>
    </xf>
    <xf numFmtId="43" fontId="16" fillId="0" borderId="0" xfId="2" applyNumberFormat="1" applyFont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/>
      <protection locked="0"/>
    </xf>
    <xf numFmtId="43" fontId="10" fillId="0" borderId="0" xfId="1" applyFont="1" applyAlignment="1" applyProtection="1">
      <alignment horizontal="center"/>
      <protection locked="0"/>
    </xf>
    <xf numFmtId="43" fontId="10" fillId="0" borderId="6" xfId="1" applyFont="1" applyBorder="1" applyAlignment="1" applyProtection="1">
      <alignment horizontal="center"/>
      <protection locked="0"/>
    </xf>
    <xf numFmtId="43" fontId="5" fillId="0" borderId="0" xfId="2" applyNumberFormat="1" applyFont="1" applyAlignment="1" applyProtection="1">
      <alignment horizontal="center"/>
      <protection locked="0"/>
    </xf>
    <xf numFmtId="43" fontId="1" fillId="0" borderId="19" xfId="7" applyFont="1" applyFill="1" applyBorder="1" applyAlignment="1">
      <alignment horizontal="center" vertical="center" wrapText="1"/>
    </xf>
    <xf numFmtId="43" fontId="1" fillId="0" borderId="21" xfId="7" applyFont="1" applyFill="1" applyBorder="1" applyAlignment="1">
      <alignment horizontal="center" vertical="center" wrapText="1"/>
    </xf>
    <xf numFmtId="43" fontId="1" fillId="0" borderId="22" xfId="7" applyFont="1" applyFill="1" applyBorder="1" applyAlignment="1">
      <alignment horizontal="center" vertical="center" wrapText="1"/>
    </xf>
    <xf numFmtId="43" fontId="1" fillId="0" borderId="23" xfId="7" applyFont="1" applyFill="1" applyBorder="1" applyAlignment="1">
      <alignment horizontal="center" vertical="center" wrapText="1"/>
    </xf>
    <xf numFmtId="43" fontId="1" fillId="0" borderId="7" xfId="6" applyFont="1" applyFill="1" applyBorder="1" applyAlignment="1">
      <alignment horizontal="center" vertical="center" wrapText="1"/>
    </xf>
    <xf numFmtId="0" fontId="1" fillId="0" borderId="25" xfId="5" applyBorder="1" applyAlignment="1">
      <alignment horizontal="center" vertical="center" wrapText="1"/>
    </xf>
    <xf numFmtId="43" fontId="1" fillId="0" borderId="29" xfId="7" applyFont="1" applyFill="1" applyBorder="1" applyAlignment="1">
      <alignment horizontal="center" vertical="center" wrapText="1"/>
    </xf>
    <xf numFmtId="43" fontId="1" fillId="0" borderId="58" xfId="7" applyFont="1" applyFill="1" applyBorder="1" applyAlignment="1">
      <alignment horizontal="center" vertical="center" wrapText="1"/>
    </xf>
    <xf numFmtId="43" fontId="1" fillId="0" borderId="59" xfId="7" applyFont="1" applyFill="1" applyBorder="1" applyAlignment="1">
      <alignment horizontal="center" vertical="center" wrapText="1"/>
    </xf>
    <xf numFmtId="43" fontId="1" fillId="0" borderId="37" xfId="7" applyFont="1" applyFill="1" applyBorder="1" applyAlignment="1">
      <alignment horizontal="center" vertical="center" wrapText="1"/>
    </xf>
    <xf numFmtId="43" fontId="1" fillId="0" borderId="39" xfId="7" applyFont="1" applyFill="1" applyBorder="1" applyAlignment="1">
      <alignment horizontal="center" vertical="center" wrapText="1"/>
    </xf>
    <xf numFmtId="43" fontId="1" fillId="0" borderId="40" xfId="7" applyFont="1" applyFill="1" applyBorder="1" applyAlignment="1">
      <alignment horizontal="center" vertical="center" wrapText="1"/>
    </xf>
    <xf numFmtId="43" fontId="1" fillId="0" borderId="41" xfId="7" applyFont="1" applyFill="1" applyBorder="1" applyAlignment="1">
      <alignment horizontal="center" vertical="center" wrapText="1"/>
    </xf>
    <xf numFmtId="43" fontId="1" fillId="0" borderId="19" xfId="6" applyFont="1" applyFill="1" applyBorder="1" applyAlignment="1">
      <alignment horizontal="center" vertical="center" wrapText="1"/>
    </xf>
    <xf numFmtId="43" fontId="1" fillId="0" borderId="25" xfId="7" applyFont="1" applyFill="1" applyBorder="1" applyAlignment="1">
      <alignment horizontal="center" vertical="center" wrapText="1"/>
    </xf>
    <xf numFmtId="43" fontId="1" fillId="0" borderId="45" xfId="7" applyFont="1" applyFill="1" applyBorder="1" applyAlignment="1">
      <alignment horizontal="center" vertical="center" wrapText="1"/>
    </xf>
    <xf numFmtId="43" fontId="1" fillId="0" borderId="29" xfId="6" applyFont="1" applyFill="1" applyBorder="1" applyAlignment="1">
      <alignment horizontal="center" vertical="center" wrapText="1"/>
    </xf>
    <xf numFmtId="43" fontId="1" fillId="0" borderId="37" xfId="6" applyFont="1" applyFill="1" applyBorder="1" applyAlignment="1">
      <alignment horizontal="center" vertical="center" wrapText="1"/>
    </xf>
    <xf numFmtId="43" fontId="1" fillId="0" borderId="36" xfId="7" applyFont="1" applyFill="1" applyBorder="1" applyAlignment="1">
      <alignment horizontal="center" vertical="center" wrapText="1"/>
    </xf>
    <xf numFmtId="43" fontId="1" fillId="0" borderId="47" xfId="7" applyFont="1" applyFill="1" applyBorder="1" applyAlignment="1">
      <alignment horizontal="center" vertical="center" wrapText="1"/>
    </xf>
    <xf numFmtId="43" fontId="1" fillId="0" borderId="31" xfId="7" applyFont="1" applyFill="1" applyBorder="1" applyAlignment="1">
      <alignment horizontal="center" vertical="center" wrapText="1"/>
    </xf>
    <xf numFmtId="43" fontId="1" fillId="0" borderId="32" xfId="7" applyFont="1" applyFill="1" applyBorder="1" applyAlignment="1">
      <alignment horizontal="center" vertical="center" wrapText="1"/>
    </xf>
    <xf numFmtId="43" fontId="1" fillId="0" borderId="26" xfId="7" applyFont="1" applyFill="1" applyBorder="1" applyAlignment="1">
      <alignment horizontal="center" vertical="center" wrapText="1"/>
    </xf>
    <xf numFmtId="43" fontId="1" fillId="0" borderId="41" xfId="6" applyFont="1" applyFill="1" applyBorder="1" applyAlignment="1">
      <alignment horizontal="center" vertical="center" wrapText="1"/>
    </xf>
    <xf numFmtId="43" fontId="1" fillId="0" borderId="26" xfId="6" applyFont="1" applyFill="1" applyBorder="1" applyAlignment="1">
      <alignment horizontal="center" vertical="center" wrapText="1"/>
    </xf>
    <xf numFmtId="14" fontId="1" fillId="0" borderId="8" xfId="5" applyNumberFormat="1" applyBorder="1" applyAlignment="1">
      <alignment horizontal="center" vertical="center" wrapText="1"/>
    </xf>
    <xf numFmtId="0" fontId="1" fillId="0" borderId="9" xfId="5" applyBorder="1" applyAlignment="1">
      <alignment horizontal="center" vertical="center" wrapText="1"/>
    </xf>
    <xf numFmtId="0" fontId="1" fillId="0" borderId="10" xfId="5" applyBorder="1" applyAlignment="1">
      <alignment horizontal="center" vertical="center"/>
    </xf>
    <xf numFmtId="0" fontId="0" fillId="0" borderId="9" xfId="5" applyFont="1" applyBorder="1" applyAlignment="1">
      <alignment horizontal="center" vertical="center" wrapText="1"/>
    </xf>
    <xf numFmtId="43" fontId="1" fillId="0" borderId="10" xfId="7" applyFont="1" applyFill="1" applyBorder="1" applyAlignment="1">
      <alignment horizontal="center" vertical="center" wrapText="1"/>
    </xf>
    <xf numFmtId="0" fontId="0" fillId="0" borderId="19" xfId="5" applyFont="1" applyBorder="1" applyAlignment="1">
      <alignment horizontal="center" vertical="center" wrapText="1"/>
    </xf>
    <xf numFmtId="14" fontId="1" fillId="0" borderId="85" xfId="5" applyNumberFormat="1" applyBorder="1" applyAlignment="1">
      <alignment horizontal="center" vertical="center" wrapText="1"/>
    </xf>
    <xf numFmtId="0" fontId="0" fillId="0" borderId="86" xfId="5" applyFont="1" applyBorder="1" applyAlignment="1">
      <alignment horizontal="center" vertical="center" wrapText="1"/>
    </xf>
    <xf numFmtId="0" fontId="1" fillId="0" borderId="87" xfId="5" applyBorder="1" applyAlignment="1">
      <alignment horizontal="center" vertical="center" wrapText="1"/>
    </xf>
    <xf numFmtId="14" fontId="1" fillId="0" borderId="14" xfId="5" applyNumberFormat="1" applyBorder="1" applyAlignment="1">
      <alignment horizontal="center" vertical="center" wrapText="1"/>
    </xf>
    <xf numFmtId="43" fontId="1" fillId="0" borderId="86" xfId="6" applyFont="1" applyFill="1" applyBorder="1" applyAlignment="1">
      <alignment horizontal="center" vertical="center" wrapText="1"/>
    </xf>
    <xf numFmtId="14" fontId="1" fillId="0" borderId="18" xfId="5" applyNumberFormat="1" applyBorder="1" applyAlignment="1">
      <alignment horizontal="center" vertical="center" wrapText="1"/>
    </xf>
    <xf numFmtId="0" fontId="1" fillId="0" borderId="86" xfId="5" applyBorder="1" applyAlignment="1">
      <alignment horizontal="center" vertical="center" wrapText="1"/>
    </xf>
    <xf numFmtId="43" fontId="1" fillId="0" borderId="88" xfId="7" applyFont="1" applyFill="1" applyBorder="1" applyAlignment="1">
      <alignment horizontal="center" vertical="center" wrapText="1"/>
    </xf>
    <xf numFmtId="0" fontId="1" fillId="0" borderId="88" xfId="5" applyBorder="1" applyAlignment="1">
      <alignment horizontal="center" vertical="center"/>
    </xf>
    <xf numFmtId="43" fontId="1" fillId="0" borderId="89" xfId="6" applyFont="1" applyFill="1" applyBorder="1" applyAlignment="1">
      <alignment horizontal="center" vertical="center" wrapText="1"/>
    </xf>
    <xf numFmtId="0" fontId="1" fillId="0" borderId="90" xfId="5" applyBorder="1" applyAlignment="1">
      <alignment horizontal="center" vertical="center" wrapText="1"/>
    </xf>
    <xf numFmtId="43" fontId="1" fillId="0" borderId="11" xfId="6" applyFont="1" applyFill="1" applyBorder="1" applyAlignment="1">
      <alignment horizontal="center" vertical="center" wrapText="1"/>
    </xf>
    <xf numFmtId="14" fontId="1" fillId="0" borderId="91" xfId="5" applyNumberFormat="1" applyBorder="1" applyAlignment="1">
      <alignment horizontal="center" vertical="center" wrapText="1"/>
    </xf>
    <xf numFmtId="0" fontId="10" fillId="0" borderId="92" xfId="5" applyFont="1" applyBorder="1" applyAlignment="1">
      <alignment horizontal="center" vertical="center" wrapText="1"/>
    </xf>
    <xf numFmtId="43" fontId="1" fillId="0" borderId="93" xfId="6" applyFont="1" applyFill="1" applyBorder="1" applyAlignment="1">
      <alignment horizontal="center" vertical="center" wrapText="1"/>
    </xf>
    <xf numFmtId="43" fontId="1" fillId="0" borderId="92" xfId="6" applyFont="1" applyFill="1" applyBorder="1" applyAlignment="1">
      <alignment horizontal="center" vertical="center" wrapText="1"/>
    </xf>
    <xf numFmtId="43" fontId="1" fillId="0" borderId="94" xfId="6" applyFont="1" applyFill="1" applyBorder="1" applyAlignment="1">
      <alignment horizontal="center" vertical="center" wrapText="1"/>
    </xf>
    <xf numFmtId="0" fontId="21" fillId="3" borderId="17" xfId="5" applyFont="1" applyFill="1" applyBorder="1" applyAlignment="1">
      <alignment horizontal="center" vertical="center" wrapText="1"/>
    </xf>
    <xf numFmtId="43" fontId="22" fillId="3" borderId="2" xfId="6" applyFont="1" applyFill="1" applyBorder="1" applyAlignment="1">
      <alignment vertical="center" wrapText="1"/>
    </xf>
    <xf numFmtId="43" fontId="22" fillId="0" borderId="11" xfId="6" applyFont="1" applyBorder="1" applyAlignment="1">
      <alignment vertical="center" wrapText="1"/>
    </xf>
    <xf numFmtId="43" fontId="22" fillId="0" borderId="14" xfId="6" applyFont="1" applyBorder="1" applyAlignment="1">
      <alignment vertical="center" wrapText="1"/>
    </xf>
    <xf numFmtId="43" fontId="22" fillId="0" borderId="9" xfId="6" applyFont="1" applyBorder="1" applyAlignment="1">
      <alignment vertical="center" wrapText="1"/>
    </xf>
    <xf numFmtId="43" fontId="22" fillId="0" borderId="8" xfId="6" applyFont="1" applyBorder="1" applyAlignment="1">
      <alignment vertical="center" wrapText="1"/>
    </xf>
    <xf numFmtId="0" fontId="22" fillId="0" borderId="0" xfId="2" applyFont="1" applyAlignment="1" applyProtection="1">
      <alignment vertical="center"/>
      <protection locked="0"/>
    </xf>
    <xf numFmtId="43" fontId="23" fillId="0" borderId="0" xfId="2" applyNumberFormat="1" applyFont="1" applyProtection="1">
      <protection locked="0"/>
    </xf>
    <xf numFmtId="43" fontId="24" fillId="0" borderId="0" xfId="1" applyFont="1" applyAlignment="1" applyProtection="1">
      <alignment vertical="center"/>
      <protection locked="0"/>
    </xf>
    <xf numFmtId="43" fontId="19" fillId="0" borderId="0" xfId="2" applyNumberFormat="1" applyFont="1" applyProtection="1">
      <protection locked="0"/>
    </xf>
    <xf numFmtId="43" fontId="23" fillId="0" borderId="0" xfId="1" applyFont="1" applyProtection="1">
      <protection locked="0"/>
    </xf>
    <xf numFmtId="43" fontId="24" fillId="0" borderId="0" xfId="1" applyFont="1" applyProtection="1">
      <protection locked="0"/>
    </xf>
    <xf numFmtId="0" fontId="10" fillId="0" borderId="0" xfId="2" applyFont="1"/>
    <xf numFmtId="43" fontId="5" fillId="0" borderId="0" xfId="2" applyNumberFormat="1" applyFont="1"/>
    <xf numFmtId="43" fontId="18" fillId="0" borderId="0" xfId="2" applyNumberFormat="1" applyFont="1"/>
    <xf numFmtId="0" fontId="0" fillId="0" borderId="0" xfId="2" applyFont="1" applyProtection="1">
      <protection locked="0"/>
    </xf>
    <xf numFmtId="43" fontId="1" fillId="0" borderId="0" xfId="1" applyProtection="1"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6" fillId="2" borderId="0" xfId="4" applyFont="1" applyFill="1" applyAlignment="1">
      <alignment horizontal="center" vertical="top" wrapText="1"/>
    </xf>
    <xf numFmtId="0" fontId="23" fillId="0" borderId="25" xfId="5" applyFont="1" applyBorder="1" applyAlignment="1">
      <alignment horizontal="center" vertical="center" wrapText="1"/>
    </xf>
    <xf numFmtId="43" fontId="27" fillId="0" borderId="19" xfId="7" applyFont="1" applyBorder="1" applyAlignment="1">
      <alignment vertical="center" wrapText="1"/>
    </xf>
    <xf numFmtId="43" fontId="27" fillId="0" borderId="20" xfId="7" applyFont="1" applyBorder="1" applyAlignment="1">
      <alignment vertical="center" wrapText="1"/>
    </xf>
    <xf numFmtId="0" fontId="27" fillId="0" borderId="0" xfId="5" applyFont="1" applyAlignment="1">
      <alignment vertical="center" wrapText="1"/>
    </xf>
    <xf numFmtId="43" fontId="27" fillId="0" borderId="21" xfId="7" applyFont="1" applyBorder="1" applyAlignment="1">
      <alignment vertical="center" wrapText="1"/>
    </xf>
    <xf numFmtId="43" fontId="27" fillId="0" borderId="22" xfId="7" applyFont="1" applyBorder="1" applyAlignment="1">
      <alignment vertical="center" wrapText="1"/>
    </xf>
    <xf numFmtId="43" fontId="27" fillId="0" borderId="23" xfId="7" applyFont="1" applyBorder="1" applyAlignment="1">
      <alignment vertical="center" wrapText="1"/>
    </xf>
    <xf numFmtId="43" fontId="27" fillId="0" borderId="7" xfId="6" applyFont="1" applyBorder="1" applyAlignment="1">
      <alignment horizontal="center" vertical="center" wrapText="1"/>
    </xf>
    <xf numFmtId="0" fontId="27" fillId="0" borderId="25" xfId="5" applyFont="1" applyBorder="1" applyAlignment="1">
      <alignment vertical="center" wrapText="1"/>
    </xf>
    <xf numFmtId="0" fontId="27" fillId="0" borderId="19" xfId="5" applyFont="1" applyBorder="1" applyAlignment="1">
      <alignment vertical="center" wrapText="1"/>
    </xf>
    <xf numFmtId="0" fontId="27" fillId="0" borderId="20" xfId="5" applyFont="1" applyBorder="1" applyAlignment="1">
      <alignment vertical="center"/>
    </xf>
    <xf numFmtId="0" fontId="23" fillId="0" borderId="58" xfId="5" applyFont="1" applyBorder="1" applyAlignment="1">
      <alignment horizontal="center" vertical="center" wrapText="1"/>
    </xf>
    <xf numFmtId="43" fontId="27" fillId="0" borderId="29" xfId="7" applyFont="1" applyBorder="1" applyAlignment="1">
      <alignment vertical="center" wrapText="1"/>
    </xf>
    <xf numFmtId="43" fontId="27" fillId="0" borderId="30" xfId="7" applyFont="1" applyBorder="1" applyAlignment="1">
      <alignment vertical="center" wrapText="1"/>
    </xf>
    <xf numFmtId="43" fontId="27" fillId="0" borderId="58" xfId="7" applyFont="1" applyBorder="1" applyAlignment="1">
      <alignment vertical="center" wrapText="1"/>
    </xf>
    <xf numFmtId="43" fontId="27" fillId="0" borderId="59" xfId="7" applyFont="1" applyBorder="1" applyAlignment="1">
      <alignment vertical="center" wrapText="1"/>
    </xf>
    <xf numFmtId="43" fontId="27" fillId="0" borderId="33" xfId="6" applyFont="1" applyBorder="1" applyAlignment="1">
      <alignment horizontal="center" vertical="center" wrapText="1"/>
    </xf>
    <xf numFmtId="0" fontId="27" fillId="0" borderId="58" xfId="5" applyFont="1" applyBorder="1" applyAlignment="1">
      <alignment vertical="center" wrapText="1"/>
    </xf>
    <xf numFmtId="0" fontId="27" fillId="0" borderId="29" xfId="5" applyFont="1" applyBorder="1" applyAlignment="1">
      <alignment vertical="center" wrapText="1"/>
    </xf>
    <xf numFmtId="0" fontId="27" fillId="0" borderId="30" xfId="5" applyFont="1" applyBorder="1" applyAlignment="1">
      <alignment vertical="center"/>
    </xf>
    <xf numFmtId="43" fontId="27" fillId="0" borderId="37" xfId="7" applyFont="1" applyFill="1" applyBorder="1" applyAlignment="1">
      <alignment vertical="center" wrapText="1"/>
    </xf>
    <xf numFmtId="43" fontId="27" fillId="0" borderId="38" xfId="7" applyFont="1" applyFill="1" applyBorder="1" applyAlignment="1">
      <alignment vertical="center" wrapText="1"/>
    </xf>
    <xf numFmtId="43" fontId="27" fillId="0" borderId="39" xfId="7" applyFont="1" applyFill="1" applyBorder="1" applyAlignment="1">
      <alignment vertical="center" wrapText="1"/>
    </xf>
    <xf numFmtId="43" fontId="27" fillId="0" borderId="40" xfId="7" applyFont="1" applyFill="1" applyBorder="1" applyAlignment="1">
      <alignment vertical="center" wrapText="1"/>
    </xf>
    <xf numFmtId="43" fontId="27" fillId="0" borderId="41" xfId="7" applyFont="1" applyFill="1" applyBorder="1" applyAlignment="1">
      <alignment vertical="center" wrapText="1"/>
    </xf>
    <xf numFmtId="43" fontId="27" fillId="0" borderId="42" xfId="7" applyFont="1" applyBorder="1" applyAlignment="1">
      <alignment vertical="center" wrapText="1"/>
    </xf>
    <xf numFmtId="43" fontId="27" fillId="0" borderId="43" xfId="6" applyFont="1" applyFill="1" applyBorder="1" applyAlignment="1">
      <alignment horizontal="center" vertical="center" wrapText="1"/>
    </xf>
    <xf numFmtId="0" fontId="27" fillId="0" borderId="39" xfId="5" applyFont="1" applyBorder="1" applyAlignment="1">
      <alignment vertical="center" wrapText="1"/>
    </xf>
    <xf numFmtId="0" fontId="27" fillId="0" borderId="41" xfId="5" applyFont="1" applyBorder="1" applyAlignment="1">
      <alignment vertical="center" wrapText="1"/>
    </xf>
    <xf numFmtId="0" fontId="27" fillId="0" borderId="42" xfId="5" applyFont="1" applyBorder="1" applyAlignment="1">
      <alignment vertical="center"/>
    </xf>
    <xf numFmtId="43" fontId="27" fillId="0" borderId="19" xfId="6" applyFont="1" applyFill="1" applyBorder="1" applyAlignment="1">
      <alignment vertical="center" wrapText="1"/>
    </xf>
    <xf numFmtId="43" fontId="27" fillId="0" borderId="20" xfId="7" applyFont="1" applyFill="1" applyBorder="1" applyAlignment="1">
      <alignment vertical="center" wrapText="1"/>
    </xf>
    <xf numFmtId="43" fontId="27" fillId="0" borderId="25" xfId="7" applyFont="1" applyFill="1" applyBorder="1" applyAlignment="1">
      <alignment vertical="center" wrapText="1"/>
    </xf>
    <xf numFmtId="43" fontId="27" fillId="0" borderId="45" xfId="7" applyFont="1" applyFill="1" applyBorder="1" applyAlignment="1">
      <alignment vertical="center" wrapText="1"/>
    </xf>
    <xf numFmtId="43" fontId="27" fillId="0" borderId="19" xfId="7" applyFont="1" applyFill="1" applyBorder="1" applyAlignment="1">
      <alignment vertical="center" wrapText="1"/>
    </xf>
    <xf numFmtId="43" fontId="27" fillId="0" borderId="46" xfId="6" applyFont="1" applyFill="1" applyBorder="1" applyAlignment="1">
      <alignment horizontal="center" vertical="center" wrapText="1"/>
    </xf>
    <xf numFmtId="43" fontId="27" fillId="0" borderId="29" xfId="6" applyFont="1" applyFill="1" applyBorder="1" applyAlignment="1">
      <alignment vertical="center" wrapText="1"/>
    </xf>
    <xf numFmtId="43" fontId="27" fillId="0" borderId="30" xfId="7" applyFont="1" applyFill="1" applyBorder="1" applyAlignment="1">
      <alignment vertical="center" wrapText="1"/>
    </xf>
    <xf numFmtId="43" fontId="27" fillId="0" borderId="58" xfId="7" applyFont="1" applyFill="1" applyBorder="1" applyAlignment="1">
      <alignment vertical="center" wrapText="1"/>
    </xf>
    <xf numFmtId="43" fontId="27" fillId="0" borderId="59" xfId="7" applyFont="1" applyFill="1" applyBorder="1" applyAlignment="1">
      <alignment vertical="center" wrapText="1"/>
    </xf>
    <xf numFmtId="43" fontId="27" fillId="0" borderId="29" xfId="7" applyFont="1" applyFill="1" applyBorder="1" applyAlignment="1">
      <alignment vertical="center" wrapText="1"/>
    </xf>
    <xf numFmtId="43" fontId="27" fillId="0" borderId="33" xfId="6" applyFont="1" applyFill="1" applyBorder="1" applyAlignment="1">
      <alignment horizontal="center" vertical="center" wrapText="1"/>
    </xf>
    <xf numFmtId="43" fontId="27" fillId="0" borderId="37" xfId="6" applyFont="1" applyFill="1" applyBorder="1" applyAlignment="1">
      <alignment vertical="center" wrapText="1"/>
    </xf>
    <xf numFmtId="43" fontId="27" fillId="0" borderId="36" xfId="7" applyFont="1" applyFill="1" applyBorder="1" applyAlignment="1">
      <alignment vertical="center" wrapText="1"/>
    </xf>
    <xf numFmtId="43" fontId="27" fillId="0" borderId="47" xfId="7" applyFont="1" applyFill="1" applyBorder="1" applyAlignment="1">
      <alignment vertical="center" wrapText="1"/>
    </xf>
    <xf numFmtId="43" fontId="27" fillId="0" borderId="38" xfId="7" applyFont="1" applyBorder="1" applyAlignment="1">
      <alignment vertical="center" wrapText="1"/>
    </xf>
    <xf numFmtId="0" fontId="27" fillId="0" borderId="36" xfId="5" applyFont="1" applyBorder="1" applyAlignment="1">
      <alignment vertical="center" wrapText="1"/>
    </xf>
    <xf numFmtId="0" fontId="27" fillId="0" borderId="37" xfId="5" applyFont="1" applyBorder="1" applyAlignment="1">
      <alignment vertical="center" wrapText="1"/>
    </xf>
    <xf numFmtId="0" fontId="27" fillId="0" borderId="38" xfId="5" applyFont="1" applyBorder="1" applyAlignment="1">
      <alignment vertical="center"/>
    </xf>
    <xf numFmtId="43" fontId="27" fillId="0" borderId="31" xfId="7" applyFont="1" applyFill="1" applyBorder="1" applyAlignment="1">
      <alignment vertical="center" wrapText="1"/>
    </xf>
    <xf numFmtId="43" fontId="27" fillId="0" borderId="32" xfId="7" applyFont="1" applyFill="1" applyBorder="1" applyAlignment="1">
      <alignment vertical="center" wrapText="1"/>
    </xf>
    <xf numFmtId="43" fontId="27" fillId="0" borderId="26" xfId="7" applyFont="1" applyFill="1" applyBorder="1" applyAlignment="1">
      <alignment vertical="center" wrapText="1"/>
    </xf>
    <xf numFmtId="43" fontId="27" fillId="0" borderId="34" xfId="7" applyFont="1" applyBorder="1" applyAlignment="1">
      <alignment vertical="center" wrapText="1"/>
    </xf>
    <xf numFmtId="43" fontId="27" fillId="0" borderId="24" xfId="6" applyFont="1" applyFill="1" applyBorder="1" applyAlignment="1">
      <alignment horizontal="center" vertical="center" wrapText="1"/>
    </xf>
    <xf numFmtId="14" fontId="27" fillId="0" borderId="31" xfId="5" applyNumberFormat="1" applyFont="1" applyBorder="1" applyAlignment="1">
      <alignment vertical="center" wrapText="1"/>
    </xf>
    <xf numFmtId="0" fontId="27" fillId="0" borderId="26" xfId="5" applyFont="1" applyBorder="1" applyAlignment="1">
      <alignment vertical="center" wrapText="1"/>
    </xf>
    <xf numFmtId="43" fontId="27" fillId="0" borderId="34" xfId="7" applyFont="1" applyFill="1" applyBorder="1" applyAlignment="1">
      <alignment vertical="center" wrapText="1"/>
    </xf>
    <xf numFmtId="0" fontId="27" fillId="0" borderId="34" xfId="5" applyFont="1" applyBorder="1" applyAlignment="1">
      <alignment vertical="center"/>
    </xf>
    <xf numFmtId="14" fontId="27" fillId="0" borderId="58" xfId="5" applyNumberFormat="1" applyFont="1" applyBorder="1" applyAlignment="1">
      <alignment vertical="center" wrapText="1"/>
    </xf>
    <xf numFmtId="0" fontId="23" fillId="0" borderId="28" xfId="5" applyFont="1" applyBorder="1" applyAlignment="1">
      <alignment horizontal="center" vertical="center" wrapText="1"/>
    </xf>
    <xf numFmtId="43" fontId="27" fillId="0" borderId="41" xfId="6" applyFont="1" applyFill="1" applyBorder="1" applyAlignment="1">
      <alignment vertical="center" wrapText="1"/>
    </xf>
    <xf numFmtId="43" fontId="27" fillId="0" borderId="42" xfId="7" applyFont="1" applyFill="1" applyBorder="1" applyAlignment="1">
      <alignment vertical="center" wrapText="1"/>
    </xf>
    <xf numFmtId="43" fontId="27" fillId="0" borderId="28" xfId="7" applyFont="1" applyFill="1" applyBorder="1" applyAlignment="1">
      <alignment vertical="center" wrapText="1"/>
    </xf>
    <xf numFmtId="43" fontId="27" fillId="0" borderId="69" xfId="7" applyFont="1" applyFill="1" applyBorder="1" applyAlignment="1">
      <alignment vertical="center" wrapText="1"/>
    </xf>
    <xf numFmtId="43" fontId="27" fillId="0" borderId="67" xfId="7" applyFont="1" applyFill="1" applyBorder="1" applyAlignment="1">
      <alignment vertical="center" wrapText="1"/>
    </xf>
    <xf numFmtId="43" fontId="27" fillId="0" borderId="68" xfId="7" applyFont="1" applyBorder="1" applyAlignment="1">
      <alignment vertical="center" wrapText="1"/>
    </xf>
    <xf numFmtId="0" fontId="27" fillId="0" borderId="67" xfId="5" applyFont="1" applyBorder="1" applyAlignment="1">
      <alignment vertical="center" wrapText="1"/>
    </xf>
    <xf numFmtId="43" fontId="27" fillId="0" borderId="68" xfId="7" applyFont="1" applyFill="1" applyBorder="1" applyAlignment="1">
      <alignment vertical="center" wrapText="1"/>
    </xf>
    <xf numFmtId="14" fontId="27" fillId="0" borderId="28" xfId="5" applyNumberFormat="1" applyFont="1" applyBorder="1" applyAlignment="1">
      <alignment vertical="center" wrapText="1"/>
    </xf>
    <xf numFmtId="0" fontId="27" fillId="0" borderId="68" xfId="5" applyFont="1" applyBorder="1" applyAlignment="1">
      <alignment vertical="center"/>
    </xf>
    <xf numFmtId="0" fontId="23" fillId="0" borderId="31" xfId="5" applyFont="1" applyBorder="1" applyAlignment="1">
      <alignment horizontal="center" vertical="center" wrapText="1"/>
    </xf>
    <xf numFmtId="14" fontId="27" fillId="0" borderId="39" xfId="5" applyNumberFormat="1" applyFont="1" applyBorder="1" applyAlignment="1">
      <alignment vertical="center" wrapText="1"/>
    </xf>
    <xf numFmtId="43" fontId="27" fillId="0" borderId="61" xfId="6" applyFont="1" applyFill="1" applyBorder="1" applyAlignment="1">
      <alignment horizontal="center" vertical="center" wrapText="1"/>
    </xf>
    <xf numFmtId="14" fontId="27" fillId="0" borderId="25" xfId="5" applyNumberFormat="1" applyFont="1" applyBorder="1" applyAlignment="1">
      <alignment vertical="center" wrapText="1"/>
    </xf>
    <xf numFmtId="43" fontId="27" fillId="0" borderId="29" xfId="6" applyFont="1" applyBorder="1" applyAlignment="1">
      <alignment vertical="center" wrapText="1"/>
    </xf>
    <xf numFmtId="43" fontId="27" fillId="0" borderId="37" xfId="6" applyFont="1" applyBorder="1" applyAlignment="1">
      <alignment vertical="center" wrapText="1"/>
    </xf>
    <xf numFmtId="43" fontId="27" fillId="0" borderId="36" xfId="7" applyFont="1" applyBorder="1" applyAlignment="1">
      <alignment vertical="center" wrapText="1"/>
    </xf>
    <xf numFmtId="43" fontId="27" fillId="0" borderId="47" xfId="7" applyFont="1" applyBorder="1" applyAlignment="1">
      <alignment vertical="center" wrapText="1"/>
    </xf>
    <xf numFmtId="43" fontId="27" fillId="0" borderId="37" xfId="7" applyFont="1" applyBorder="1" applyAlignment="1">
      <alignment vertical="center" wrapText="1"/>
    </xf>
    <xf numFmtId="43" fontId="27" fillId="0" borderId="43" xfId="6" applyFont="1" applyBorder="1" applyAlignment="1">
      <alignment horizontal="center" vertical="center" wrapText="1"/>
    </xf>
    <xf numFmtId="43" fontId="27" fillId="0" borderId="61" xfId="6" applyFont="1" applyBorder="1" applyAlignment="1">
      <alignment horizontal="center" vertical="center" wrapText="1"/>
    </xf>
    <xf numFmtId="43" fontId="27" fillId="0" borderId="26" xfId="6" applyFont="1" applyFill="1" applyBorder="1" applyAlignment="1">
      <alignment vertical="center" wrapText="1"/>
    </xf>
    <xf numFmtId="43" fontId="27" fillId="0" borderId="86" xfId="6" applyFont="1" applyFill="1" applyBorder="1" applyAlignment="1">
      <alignment vertical="center" wrapText="1"/>
    </xf>
    <xf numFmtId="43" fontId="27" fillId="0" borderId="7" xfId="6" applyFont="1" applyFill="1" applyBorder="1" applyAlignment="1">
      <alignment horizontal="center" vertical="center" wrapText="1"/>
    </xf>
    <xf numFmtId="0" fontId="27" fillId="0" borderId="14" xfId="5" applyFont="1" applyBorder="1" applyAlignment="1">
      <alignment vertical="center" wrapText="1"/>
    </xf>
    <xf numFmtId="14" fontId="27" fillId="0" borderId="25" xfId="5" applyNumberFormat="1" applyFont="1" applyBorder="1" applyAlignment="1">
      <alignment horizontal="center" vertical="center" wrapText="1"/>
    </xf>
    <xf numFmtId="0" fontId="27" fillId="0" borderId="19" xfId="5" applyFont="1" applyBorder="1" applyAlignment="1">
      <alignment horizontal="center" vertical="center" wrapText="1"/>
    </xf>
    <xf numFmtId="0" fontId="27" fillId="0" borderId="19" xfId="2" applyFont="1" applyBorder="1" applyAlignment="1" applyProtection="1">
      <alignment horizontal="center" vertical="center"/>
      <protection locked="0"/>
    </xf>
    <xf numFmtId="0" fontId="27" fillId="0" borderId="45" xfId="5" applyFont="1" applyBorder="1" applyAlignment="1">
      <alignment horizontal="center" vertical="center" wrapText="1"/>
    </xf>
    <xf numFmtId="43" fontId="27" fillId="0" borderId="20" xfId="6" applyFont="1" applyFill="1" applyBorder="1" applyAlignment="1">
      <alignment vertical="center" wrapText="1"/>
    </xf>
    <xf numFmtId="0" fontId="27" fillId="0" borderId="95" xfId="5" applyFont="1" applyBorder="1" applyAlignment="1">
      <alignment horizontal="center" vertical="center"/>
    </xf>
    <xf numFmtId="43" fontId="27" fillId="0" borderId="89" xfId="6" applyFont="1" applyFill="1" applyBorder="1" applyAlignment="1">
      <alignment vertical="center" wrapText="1"/>
    </xf>
    <xf numFmtId="43" fontId="27" fillId="0" borderId="11" xfId="6" applyFont="1" applyFill="1" applyBorder="1" applyAlignment="1">
      <alignment horizontal="center" vertical="center" wrapText="1"/>
    </xf>
    <xf numFmtId="14" fontId="27" fillId="0" borderId="58" xfId="5" applyNumberFormat="1" applyFont="1" applyBorder="1" applyAlignment="1">
      <alignment horizontal="center" vertical="center" wrapText="1"/>
    </xf>
    <xf numFmtId="0" fontId="27" fillId="0" borderId="29" xfId="5" applyFont="1" applyBorder="1" applyAlignment="1">
      <alignment horizontal="center" vertical="center" wrapText="1"/>
    </xf>
    <xf numFmtId="0" fontId="27" fillId="0" borderId="29" xfId="2" applyFont="1" applyBorder="1" applyAlignment="1" applyProtection="1">
      <alignment horizontal="center" vertical="center"/>
      <protection locked="0"/>
    </xf>
    <xf numFmtId="0" fontId="27" fillId="0" borderId="32" xfId="5" applyFont="1" applyBorder="1" applyAlignment="1">
      <alignment horizontal="center" vertical="center" wrapText="1"/>
    </xf>
    <xf numFmtId="43" fontId="27" fillId="0" borderId="34" xfId="6" applyFont="1" applyFill="1" applyBorder="1" applyAlignment="1">
      <alignment vertical="center" wrapText="1"/>
    </xf>
    <xf numFmtId="0" fontId="27" fillId="0" borderId="96" xfId="5" applyFont="1" applyBorder="1" applyAlignment="1">
      <alignment horizontal="center" vertical="center"/>
    </xf>
    <xf numFmtId="43" fontId="27" fillId="0" borderId="30" xfId="6" applyFont="1" applyFill="1" applyBorder="1" applyAlignment="1">
      <alignment vertical="center" wrapText="1"/>
    </xf>
    <xf numFmtId="43" fontId="27" fillId="0" borderId="90" xfId="6" applyFont="1" applyBorder="1" applyAlignment="1">
      <alignment vertical="center" wrapText="1"/>
    </xf>
    <xf numFmtId="43" fontId="27" fillId="0" borderId="24" xfId="6" applyFont="1" applyBorder="1" applyAlignment="1">
      <alignment horizontal="center" vertical="center" wrapText="1"/>
    </xf>
    <xf numFmtId="0" fontId="27" fillId="0" borderId="31" xfId="5" applyFont="1" applyBorder="1" applyAlignment="1">
      <alignment horizontal="center" vertical="center" wrapText="1"/>
    </xf>
    <xf numFmtId="0" fontId="27" fillId="0" borderId="26" xfId="5" applyFont="1" applyBorder="1" applyAlignment="1">
      <alignment horizontal="center" vertical="center" wrapText="1"/>
    </xf>
    <xf numFmtId="0" fontId="27" fillId="0" borderId="31" xfId="5" applyFont="1" applyBorder="1" applyAlignment="1">
      <alignment vertical="center" wrapText="1"/>
    </xf>
    <xf numFmtId="0" fontId="27" fillId="0" borderId="97" xfId="5" applyFont="1" applyBorder="1" applyAlignment="1">
      <alignment vertical="center"/>
    </xf>
    <xf numFmtId="43" fontId="27" fillId="0" borderId="83" xfId="6" applyFont="1" applyBorder="1" applyAlignment="1">
      <alignment vertical="center" wrapText="1"/>
    </xf>
    <xf numFmtId="0" fontId="27" fillId="0" borderId="11" xfId="5" applyFont="1" applyBorder="1" applyAlignment="1">
      <alignment vertical="center" wrapText="1"/>
    </xf>
    <xf numFmtId="43" fontId="27" fillId="0" borderId="81" xfId="6" applyFont="1" applyBorder="1" applyAlignment="1">
      <alignment vertical="center" wrapText="1"/>
    </xf>
    <xf numFmtId="0" fontId="27" fillId="0" borderId="36" xfId="5" applyFont="1" applyBorder="1" applyAlignment="1">
      <alignment horizontal="center" vertical="center" wrapText="1"/>
    </xf>
    <xf numFmtId="0" fontId="27" fillId="0" borderId="37" xfId="5" applyFont="1" applyBorder="1" applyAlignment="1">
      <alignment horizontal="center" vertical="center" wrapText="1"/>
    </xf>
    <xf numFmtId="43" fontId="27" fillId="0" borderId="38" xfId="6" applyFont="1" applyFill="1" applyBorder="1" applyAlignment="1">
      <alignment vertical="center" wrapText="1"/>
    </xf>
    <xf numFmtId="0" fontId="27" fillId="0" borderId="0" xfId="2" applyFont="1" applyAlignment="1" applyProtection="1">
      <alignment horizontal="center" vertical="center"/>
      <protection locked="0"/>
    </xf>
    <xf numFmtId="0" fontId="27" fillId="0" borderId="0" xfId="5" applyFont="1" applyAlignment="1">
      <alignment horizontal="center" vertical="center" wrapText="1"/>
    </xf>
    <xf numFmtId="0" fontId="27" fillId="0" borderId="20" xfId="5" applyFont="1" applyBorder="1" applyAlignment="1">
      <alignment horizontal="center" vertical="center"/>
    </xf>
    <xf numFmtId="43" fontId="28" fillId="3" borderId="2" xfId="6" applyFont="1" applyFill="1" applyBorder="1" applyAlignment="1">
      <alignment vertical="center" wrapText="1"/>
    </xf>
    <xf numFmtId="43" fontId="28" fillId="0" borderId="11" xfId="6" applyFont="1" applyBorder="1" applyAlignment="1">
      <alignment vertical="center" wrapText="1"/>
    </xf>
    <xf numFmtId="43" fontId="27" fillId="0" borderId="14" xfId="6" applyFont="1" applyBorder="1" applyAlignment="1">
      <alignment vertical="center" wrapText="1"/>
    </xf>
    <xf numFmtId="43" fontId="27" fillId="0" borderId="9" xfId="6" applyFont="1" applyBorder="1" applyAlignment="1">
      <alignment vertical="center" wrapText="1"/>
    </xf>
    <xf numFmtId="43" fontId="27" fillId="0" borderId="8" xfId="6" applyFont="1" applyBorder="1" applyAlignment="1">
      <alignment vertical="center" wrapText="1"/>
    </xf>
    <xf numFmtId="0" fontId="16" fillId="0" borderId="0" xfId="2" applyFont="1" applyAlignment="1" applyProtection="1">
      <alignment horizontal="left" vertical="center" wrapText="1"/>
      <protection locked="0"/>
    </xf>
  </cellXfs>
  <cellStyles count="8">
    <cellStyle name="Millares" xfId="1" builtinId="3"/>
    <cellStyle name="Millares 15 2" xfId="6" xr:uid="{F2ABD976-1F2F-4B6F-8181-758343505EA5}"/>
    <cellStyle name="Millares 2 2 2 2" xfId="7" xr:uid="{2101A259-0B37-4771-ACF9-5D525F39C5A0}"/>
    <cellStyle name="Normal" xfId="0" builtinId="0"/>
    <cellStyle name="Normal 10 3" xfId="3" xr:uid="{5769A67B-8132-44F3-B096-D4CED2B77B64}"/>
    <cellStyle name="Normal 2 3 2" xfId="4" xr:uid="{78A12C90-3634-4134-8B57-4EE31A780D8E}"/>
    <cellStyle name="Normal 21 3" xfId="2" xr:uid="{C4CE1BDB-14B8-4DBE-B9CD-2EFC472A002F}"/>
    <cellStyle name="Normal 25 2" xfId="5" xr:uid="{E4D32D26-0726-49AE-94CD-6E31D6DCDA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</xdr:colOff>
      <xdr:row>1</xdr:row>
      <xdr:rowOff>0</xdr:rowOff>
    </xdr:from>
    <xdr:to>
      <xdr:col>3</xdr:col>
      <xdr:colOff>2</xdr:colOff>
      <xdr:row>1</xdr:row>
      <xdr:rowOff>0</xdr:rowOff>
    </xdr:to>
    <xdr:grpSp>
      <xdr:nvGrpSpPr>
        <xdr:cNvPr id="2" name="Group 13">
          <a:extLst>
            <a:ext uri="{FF2B5EF4-FFF2-40B4-BE49-F238E27FC236}">
              <a16:creationId xmlns:a16="http://schemas.microsoft.com/office/drawing/2014/main" id="{470779B6-EABC-4B40-80C0-C1C68BEB810D}"/>
            </a:ext>
          </a:extLst>
        </xdr:cNvPr>
        <xdr:cNvGrpSpPr>
          <a:grpSpLocks noChangeAspect="1"/>
        </xdr:cNvGrpSpPr>
      </xdr:nvGrpSpPr>
      <xdr:grpSpPr bwMode="auto">
        <a:xfrm>
          <a:off x="3365502" y="181429"/>
          <a:ext cx="0" cy="0"/>
          <a:chOff x="353" y="228"/>
          <a:chExt cx="62" cy="50"/>
        </a:xfrm>
      </xdr:grpSpPr>
      <xdr:sp macro="" textlink="">
        <xdr:nvSpPr>
          <xdr:cNvPr id="3" name="Line 14">
            <a:extLst>
              <a:ext uri="{FF2B5EF4-FFF2-40B4-BE49-F238E27FC236}">
                <a16:creationId xmlns:a16="http://schemas.microsoft.com/office/drawing/2014/main" id="{758FCCBB-0679-4B30-B04A-47528BBF712E}"/>
              </a:ext>
            </a:extLst>
          </xdr:cNvPr>
          <xdr:cNvSpPr>
            <a:spLocks noChangeAspect="1" noChangeShapeType="1"/>
          </xdr:cNvSpPr>
        </xdr:nvSpPr>
        <xdr:spPr bwMode="auto">
          <a:xfrm flipV="1">
            <a:off x="378" y="228"/>
            <a:ext cx="12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5">
            <a:extLst>
              <a:ext uri="{FF2B5EF4-FFF2-40B4-BE49-F238E27FC236}">
                <a16:creationId xmlns:a16="http://schemas.microsoft.com/office/drawing/2014/main" id="{FCB920BC-D881-472A-A32B-648A15C9B1EA}"/>
              </a:ext>
            </a:extLst>
          </xdr:cNvPr>
          <xdr:cNvSpPr>
            <a:spLocks noChangeAspect="1" noChangeShapeType="1"/>
          </xdr:cNvSpPr>
        </xdr:nvSpPr>
        <xdr:spPr bwMode="auto">
          <a:xfrm flipH="1" flipV="1">
            <a:off x="390" y="228"/>
            <a:ext cx="25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6">
            <a:extLst>
              <a:ext uri="{FF2B5EF4-FFF2-40B4-BE49-F238E27FC236}">
                <a16:creationId xmlns:a16="http://schemas.microsoft.com/office/drawing/2014/main" id="{880D671E-A6DA-4E69-992C-122049537BFB}"/>
              </a:ext>
            </a:extLst>
          </xdr:cNvPr>
          <xdr:cNvSpPr>
            <a:spLocks noChangeAspect="1" noChangeShapeType="1"/>
          </xdr:cNvSpPr>
        </xdr:nvSpPr>
        <xdr:spPr bwMode="auto">
          <a:xfrm flipH="1" flipV="1">
            <a:off x="353" y="228"/>
            <a:ext cx="25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182</xdr:row>
      <xdr:rowOff>47646</xdr:rowOff>
    </xdr:from>
    <xdr:to>
      <xdr:col>23</xdr:col>
      <xdr:colOff>654844</xdr:colOff>
      <xdr:row>190</xdr:row>
      <xdr:rowOff>35033</xdr:rowOff>
    </xdr:to>
    <xdr:grpSp>
      <xdr:nvGrpSpPr>
        <xdr:cNvPr id="6" name="Grupo 8">
          <a:extLst>
            <a:ext uri="{FF2B5EF4-FFF2-40B4-BE49-F238E27FC236}">
              <a16:creationId xmlns:a16="http://schemas.microsoft.com/office/drawing/2014/main" id="{24BDFCEC-9730-444B-BA6A-01574D7E7779}"/>
            </a:ext>
          </a:extLst>
        </xdr:cNvPr>
        <xdr:cNvGrpSpPr/>
      </xdr:nvGrpSpPr>
      <xdr:grpSpPr>
        <a:xfrm>
          <a:off x="0" y="49750003"/>
          <a:ext cx="23097558" cy="1438816"/>
          <a:chOff x="104775" y="28954094"/>
          <a:chExt cx="8943976" cy="867188"/>
        </a:xfrm>
      </xdr:grpSpPr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8D35E152-49A1-412E-920A-81F721E173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775" y="28954094"/>
            <a:ext cx="1989186" cy="8379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Autorizó: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 Eusebio Echeverría Tabares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4460F64C-EF32-48C6-8B75-36CD709CB1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76476" y="28956001"/>
            <a:ext cx="2200274" cy="8269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Vº. Bº.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Prof. Oninza Maldonado Ramírez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Síndico Procurador</a:t>
            </a:r>
          </a:p>
        </xdr:txBody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4F05F73-9CE0-4455-A663-FB9EF75CA3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24400" y="28955999"/>
            <a:ext cx="2295524" cy="8652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Elaboró: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M.V.Z. Cuauhtémoc Mastachi Aguario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10" name="Text Box 8">
            <a:extLst>
              <a:ext uri="{FF2B5EF4-FFF2-40B4-BE49-F238E27FC236}">
                <a16:creationId xmlns:a16="http://schemas.microsoft.com/office/drawing/2014/main" id="{12815EB1-AD1E-485B-A7AC-FDB0CA1EC9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91375" y="28956000"/>
            <a:ext cx="1857376" cy="83607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Revisó: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Guillermo Urieta Valente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Contralor Interno</a:t>
            </a:r>
          </a:p>
        </xdr:txBody>
      </xdr:sp>
    </xdr:grpSp>
    <xdr:clientData/>
  </xdr:twoCellAnchor>
  <xdr:twoCellAnchor editAs="oneCell">
    <xdr:from>
      <xdr:col>1</xdr:col>
      <xdr:colOff>1136765</xdr:colOff>
      <xdr:row>0</xdr:row>
      <xdr:rowOff>120197</xdr:rowOff>
    </xdr:from>
    <xdr:to>
      <xdr:col>2</xdr:col>
      <xdr:colOff>911679</xdr:colOff>
      <xdr:row>3</xdr:row>
      <xdr:rowOff>27213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72834A3-3A8B-4D72-8C86-0A9E42E672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6265" y="120197"/>
          <a:ext cx="981414" cy="745216"/>
        </a:xfrm>
        <a:prstGeom prst="rect">
          <a:avLst/>
        </a:prstGeom>
      </xdr:spPr>
    </xdr:pic>
    <xdr:clientData/>
  </xdr:twoCellAnchor>
  <xdr:twoCellAnchor editAs="oneCell">
    <xdr:from>
      <xdr:col>19</xdr:col>
      <xdr:colOff>204108</xdr:colOff>
      <xdr:row>1</xdr:row>
      <xdr:rowOff>52161</xdr:rowOff>
    </xdr:from>
    <xdr:to>
      <xdr:col>19</xdr:col>
      <xdr:colOff>941161</xdr:colOff>
      <xdr:row>3</xdr:row>
      <xdr:rowOff>68035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8979B68-1434-42C1-9ED1-2066DB5613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7158" y="236311"/>
          <a:ext cx="737053" cy="669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</xdr:colOff>
      <xdr:row>0</xdr:row>
      <xdr:rowOff>0</xdr:rowOff>
    </xdr:from>
    <xdr:to>
      <xdr:col>3</xdr:col>
      <xdr:colOff>2</xdr:colOff>
      <xdr:row>0</xdr:row>
      <xdr:rowOff>0</xdr:rowOff>
    </xdr:to>
    <xdr:grpSp>
      <xdr:nvGrpSpPr>
        <xdr:cNvPr id="2" name="Group 13">
          <a:extLst>
            <a:ext uri="{FF2B5EF4-FFF2-40B4-BE49-F238E27FC236}">
              <a16:creationId xmlns:a16="http://schemas.microsoft.com/office/drawing/2014/main" id="{9EF12BCF-A212-49FC-9334-0A624FB7B4B8}"/>
            </a:ext>
          </a:extLst>
        </xdr:cNvPr>
        <xdr:cNvGrpSpPr>
          <a:grpSpLocks noChangeAspect="1"/>
        </xdr:cNvGrpSpPr>
      </xdr:nvGrpSpPr>
      <xdr:grpSpPr bwMode="auto">
        <a:xfrm>
          <a:off x="3492502" y="0"/>
          <a:ext cx="0" cy="0"/>
          <a:chOff x="353" y="228"/>
          <a:chExt cx="62" cy="50"/>
        </a:xfrm>
      </xdr:grpSpPr>
      <xdr:sp macro="" textlink="">
        <xdr:nvSpPr>
          <xdr:cNvPr id="3" name="Line 14">
            <a:extLst>
              <a:ext uri="{FF2B5EF4-FFF2-40B4-BE49-F238E27FC236}">
                <a16:creationId xmlns:a16="http://schemas.microsoft.com/office/drawing/2014/main" id="{4CE92023-F4D7-41C2-987B-E15F5BB3077F}"/>
              </a:ext>
            </a:extLst>
          </xdr:cNvPr>
          <xdr:cNvSpPr>
            <a:spLocks noChangeAspect="1" noChangeShapeType="1"/>
          </xdr:cNvSpPr>
        </xdr:nvSpPr>
        <xdr:spPr bwMode="auto">
          <a:xfrm flipV="1">
            <a:off x="378" y="228"/>
            <a:ext cx="12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5">
            <a:extLst>
              <a:ext uri="{FF2B5EF4-FFF2-40B4-BE49-F238E27FC236}">
                <a16:creationId xmlns:a16="http://schemas.microsoft.com/office/drawing/2014/main" id="{95E32CAE-867C-42E9-ADBA-483C4807CDC9}"/>
              </a:ext>
            </a:extLst>
          </xdr:cNvPr>
          <xdr:cNvSpPr>
            <a:spLocks noChangeAspect="1" noChangeShapeType="1"/>
          </xdr:cNvSpPr>
        </xdr:nvSpPr>
        <xdr:spPr bwMode="auto">
          <a:xfrm flipH="1" flipV="1">
            <a:off x="390" y="228"/>
            <a:ext cx="25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6">
            <a:extLst>
              <a:ext uri="{FF2B5EF4-FFF2-40B4-BE49-F238E27FC236}">
                <a16:creationId xmlns:a16="http://schemas.microsoft.com/office/drawing/2014/main" id="{E5BDD5A2-6120-4740-BAC3-16299BE406DD}"/>
              </a:ext>
            </a:extLst>
          </xdr:cNvPr>
          <xdr:cNvSpPr>
            <a:spLocks noChangeAspect="1" noChangeShapeType="1"/>
          </xdr:cNvSpPr>
        </xdr:nvSpPr>
        <xdr:spPr bwMode="auto">
          <a:xfrm flipH="1" flipV="1">
            <a:off x="353" y="228"/>
            <a:ext cx="25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187</xdr:row>
      <xdr:rowOff>160653</xdr:rowOff>
    </xdr:from>
    <xdr:to>
      <xdr:col>23</xdr:col>
      <xdr:colOff>654844</xdr:colOff>
      <xdr:row>194</xdr:row>
      <xdr:rowOff>138548</xdr:rowOff>
    </xdr:to>
    <xdr:grpSp>
      <xdr:nvGrpSpPr>
        <xdr:cNvPr id="6" name="Grupo 8">
          <a:extLst>
            <a:ext uri="{FF2B5EF4-FFF2-40B4-BE49-F238E27FC236}">
              <a16:creationId xmlns:a16="http://schemas.microsoft.com/office/drawing/2014/main" id="{DC318315-52D3-422D-9223-B5B543055CC7}"/>
            </a:ext>
          </a:extLst>
        </xdr:cNvPr>
        <xdr:cNvGrpSpPr/>
      </xdr:nvGrpSpPr>
      <xdr:grpSpPr>
        <a:xfrm>
          <a:off x="0" y="56394439"/>
          <a:ext cx="22580487" cy="1247895"/>
          <a:chOff x="104775" y="28954094"/>
          <a:chExt cx="8943976" cy="1074205"/>
        </a:xfrm>
      </xdr:grpSpPr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1B2FB348-60DB-42E5-8746-19479327E8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775" y="28954094"/>
            <a:ext cx="1989186" cy="10316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Autorizó:</a:t>
            </a:r>
            <a:endParaRPr kumimoji="0" lang="es-MX" sz="15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 Eusebio Echeverría Tabares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38D4FCF5-62E4-4CE5-8826-8DCE870820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76476" y="28956000"/>
            <a:ext cx="2200274" cy="10722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Vº. Bº.</a:t>
            </a:r>
            <a:endParaRPr kumimoji="0" lang="es-MX" sz="15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5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Prof. Oninza Maldonado Ramírez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Síndico Procurador</a:t>
            </a:r>
          </a:p>
        </xdr:txBody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9DD3CC8C-69DF-432F-AB9B-C4EB80416A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24400" y="28955999"/>
            <a:ext cx="2295524" cy="10297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Elaboró:=</a:t>
            </a:r>
            <a:endParaRPr kumimoji="0" lang="es-MX" sz="15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5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M.V.Z. Cuauhtémoc Mastachi Aguario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10" name="Text Box 8">
            <a:extLst>
              <a:ext uri="{FF2B5EF4-FFF2-40B4-BE49-F238E27FC236}">
                <a16:creationId xmlns:a16="http://schemas.microsoft.com/office/drawing/2014/main" id="{5B9EB699-6619-4816-932E-5C6A75858E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91375" y="28955999"/>
            <a:ext cx="1857376" cy="10439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Revisó:</a:t>
            </a:r>
            <a:endParaRPr kumimoji="0" lang="es-MX" sz="15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5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Guillermo Urieta Valente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5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Contralor Interno</a:t>
            </a:r>
          </a:p>
        </xdr:txBody>
      </xdr:sp>
    </xdr:grpSp>
    <xdr:clientData/>
  </xdr:twoCellAnchor>
  <xdr:twoCellAnchor editAs="oneCell">
    <xdr:from>
      <xdr:col>2</xdr:col>
      <xdr:colOff>759681</xdr:colOff>
      <xdr:row>0</xdr:row>
      <xdr:rowOff>55667</xdr:rowOff>
    </xdr:from>
    <xdr:to>
      <xdr:col>3</xdr:col>
      <xdr:colOff>345900</xdr:colOff>
      <xdr:row>1</xdr:row>
      <xdr:rowOff>285751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CBE5DE2-3F04-4160-A7F2-53E1309E2F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531" y="55667"/>
          <a:ext cx="843519" cy="782534"/>
        </a:xfrm>
        <a:prstGeom prst="rect">
          <a:avLst/>
        </a:prstGeom>
      </xdr:spPr>
    </xdr:pic>
    <xdr:clientData/>
  </xdr:twoCellAnchor>
  <xdr:twoCellAnchor editAs="oneCell">
    <xdr:from>
      <xdr:col>19</xdr:col>
      <xdr:colOff>1010484</xdr:colOff>
      <xdr:row>0</xdr:row>
      <xdr:rowOff>58759</xdr:rowOff>
    </xdr:from>
    <xdr:to>
      <xdr:col>20</xdr:col>
      <xdr:colOff>818492</xdr:colOff>
      <xdr:row>1</xdr:row>
      <xdr:rowOff>179985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6FF3F7A-2B6B-4660-A23A-2FFEA6AB81B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93634" y="58759"/>
          <a:ext cx="944658" cy="673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</xdr:colOff>
      <xdr:row>0</xdr:row>
      <xdr:rowOff>0</xdr:rowOff>
    </xdr:from>
    <xdr:to>
      <xdr:col>3</xdr:col>
      <xdr:colOff>2</xdr:colOff>
      <xdr:row>0</xdr:row>
      <xdr:rowOff>0</xdr:rowOff>
    </xdr:to>
    <xdr:grpSp>
      <xdr:nvGrpSpPr>
        <xdr:cNvPr id="2" name="Group 13">
          <a:extLst>
            <a:ext uri="{FF2B5EF4-FFF2-40B4-BE49-F238E27FC236}">
              <a16:creationId xmlns:a16="http://schemas.microsoft.com/office/drawing/2014/main" id="{796AD3F3-2D44-4764-98BF-155F6171CD80}"/>
            </a:ext>
          </a:extLst>
        </xdr:cNvPr>
        <xdr:cNvGrpSpPr>
          <a:grpSpLocks noChangeAspect="1"/>
        </xdr:cNvGrpSpPr>
      </xdr:nvGrpSpPr>
      <xdr:grpSpPr bwMode="auto">
        <a:xfrm>
          <a:off x="3238502" y="0"/>
          <a:ext cx="0" cy="0"/>
          <a:chOff x="353" y="228"/>
          <a:chExt cx="62" cy="50"/>
        </a:xfrm>
      </xdr:grpSpPr>
      <xdr:sp macro="" textlink="">
        <xdr:nvSpPr>
          <xdr:cNvPr id="3" name="Line 14">
            <a:extLst>
              <a:ext uri="{FF2B5EF4-FFF2-40B4-BE49-F238E27FC236}">
                <a16:creationId xmlns:a16="http://schemas.microsoft.com/office/drawing/2014/main" id="{E9065A6A-E31F-4DDC-A5AC-D893BF400F46}"/>
              </a:ext>
            </a:extLst>
          </xdr:cNvPr>
          <xdr:cNvSpPr>
            <a:spLocks noChangeAspect="1" noChangeShapeType="1"/>
          </xdr:cNvSpPr>
        </xdr:nvSpPr>
        <xdr:spPr bwMode="auto">
          <a:xfrm flipV="1">
            <a:off x="378" y="228"/>
            <a:ext cx="12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5">
            <a:extLst>
              <a:ext uri="{FF2B5EF4-FFF2-40B4-BE49-F238E27FC236}">
                <a16:creationId xmlns:a16="http://schemas.microsoft.com/office/drawing/2014/main" id="{99ED16F1-F827-4578-BA13-17DCDCC793EB}"/>
              </a:ext>
            </a:extLst>
          </xdr:cNvPr>
          <xdr:cNvSpPr>
            <a:spLocks noChangeAspect="1" noChangeShapeType="1"/>
          </xdr:cNvSpPr>
        </xdr:nvSpPr>
        <xdr:spPr bwMode="auto">
          <a:xfrm flipH="1" flipV="1">
            <a:off x="390" y="228"/>
            <a:ext cx="25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6">
            <a:extLst>
              <a:ext uri="{FF2B5EF4-FFF2-40B4-BE49-F238E27FC236}">
                <a16:creationId xmlns:a16="http://schemas.microsoft.com/office/drawing/2014/main" id="{4627756F-7C0E-478E-850E-321EE7DBDDA6}"/>
              </a:ext>
            </a:extLst>
          </xdr:cNvPr>
          <xdr:cNvSpPr>
            <a:spLocks noChangeAspect="1" noChangeShapeType="1"/>
          </xdr:cNvSpPr>
        </xdr:nvSpPr>
        <xdr:spPr bwMode="auto">
          <a:xfrm flipH="1" flipV="1">
            <a:off x="353" y="228"/>
            <a:ext cx="25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56</xdr:row>
      <xdr:rowOff>127035</xdr:rowOff>
    </xdr:from>
    <xdr:to>
      <xdr:col>23</xdr:col>
      <xdr:colOff>654844</xdr:colOff>
      <xdr:row>65</xdr:row>
      <xdr:rowOff>39881</xdr:rowOff>
    </xdr:to>
    <xdr:grpSp>
      <xdr:nvGrpSpPr>
        <xdr:cNvPr id="6" name="Grupo 8">
          <a:extLst>
            <a:ext uri="{FF2B5EF4-FFF2-40B4-BE49-F238E27FC236}">
              <a16:creationId xmlns:a16="http://schemas.microsoft.com/office/drawing/2014/main" id="{706F93C3-CED1-42EF-8C8A-DC26CB55301F}"/>
            </a:ext>
          </a:extLst>
        </xdr:cNvPr>
        <xdr:cNvGrpSpPr/>
      </xdr:nvGrpSpPr>
      <xdr:grpSpPr>
        <a:xfrm>
          <a:off x="0" y="14605035"/>
          <a:ext cx="22371844" cy="1532096"/>
          <a:chOff x="104775" y="28954095"/>
          <a:chExt cx="8943976" cy="965578"/>
        </a:xfrm>
      </xdr:grpSpPr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1D62D1C3-FAAA-439C-AE79-9E1A313E37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775" y="28954095"/>
            <a:ext cx="1989186" cy="9607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Autorizó: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 Eusebio Echeverría Tabares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2FC347AC-87AA-4C98-9096-52A7707F1C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76476" y="28956000"/>
            <a:ext cx="2200274" cy="9305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Vº. Bº.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Prof. Oninza Maldonado Ramírez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Síndico Procurador</a:t>
            </a:r>
          </a:p>
        </xdr:txBody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47BF9D4F-98AA-48AD-A3CC-CBE948969F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24400" y="28956000"/>
            <a:ext cx="2295524" cy="9494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Elaboró: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M.V.Z. Cuauhtémoc Mastachi Aguario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10" name="Text Box 8">
            <a:extLst>
              <a:ext uri="{FF2B5EF4-FFF2-40B4-BE49-F238E27FC236}">
                <a16:creationId xmlns:a16="http://schemas.microsoft.com/office/drawing/2014/main" id="{4A6402EF-C095-477C-BF84-98ADBDF975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91375" y="28955999"/>
            <a:ext cx="1857376" cy="9636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Revisó: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Guillermo Urieta Valente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Contralor Interno</a:t>
            </a:r>
          </a:p>
        </xdr:txBody>
      </xdr:sp>
    </xdr:grpSp>
    <xdr:clientData/>
  </xdr:twoCellAnchor>
  <xdr:twoCellAnchor editAs="oneCell">
    <xdr:from>
      <xdr:col>4</xdr:col>
      <xdr:colOff>714666</xdr:colOff>
      <xdr:row>0</xdr:row>
      <xdr:rowOff>46464</xdr:rowOff>
    </xdr:from>
    <xdr:to>
      <xdr:col>5</xdr:col>
      <xdr:colOff>406555</xdr:colOff>
      <xdr:row>2</xdr:row>
      <xdr:rowOff>65631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25EA60F-3FAA-41F2-A39F-589EB63CF3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2666" y="46464"/>
          <a:ext cx="771389" cy="641467"/>
        </a:xfrm>
        <a:prstGeom prst="rect">
          <a:avLst/>
        </a:prstGeom>
      </xdr:spPr>
    </xdr:pic>
    <xdr:clientData/>
  </xdr:twoCellAnchor>
  <xdr:twoCellAnchor editAs="oneCell">
    <xdr:from>
      <xdr:col>18</xdr:col>
      <xdr:colOff>708567</xdr:colOff>
      <xdr:row>0</xdr:row>
      <xdr:rowOff>59242</xdr:rowOff>
    </xdr:from>
    <xdr:to>
      <xdr:col>19</xdr:col>
      <xdr:colOff>391454</xdr:colOff>
      <xdr:row>1</xdr:row>
      <xdr:rowOff>69695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3E65FFF-1650-4F84-9997-3C4700B45A8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82067" y="59242"/>
          <a:ext cx="622687" cy="4740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</xdr:colOff>
      <xdr:row>0</xdr:row>
      <xdr:rowOff>0</xdr:rowOff>
    </xdr:from>
    <xdr:to>
      <xdr:col>3</xdr:col>
      <xdr:colOff>2</xdr:colOff>
      <xdr:row>0</xdr:row>
      <xdr:rowOff>0</xdr:rowOff>
    </xdr:to>
    <xdr:grpSp>
      <xdr:nvGrpSpPr>
        <xdr:cNvPr id="2" name="Group 13">
          <a:extLst>
            <a:ext uri="{FF2B5EF4-FFF2-40B4-BE49-F238E27FC236}">
              <a16:creationId xmlns:a16="http://schemas.microsoft.com/office/drawing/2014/main" id="{FE07C787-8D35-4A16-912F-B5F7A46E6E77}"/>
            </a:ext>
          </a:extLst>
        </xdr:cNvPr>
        <xdr:cNvGrpSpPr>
          <a:grpSpLocks noChangeAspect="1"/>
        </xdr:cNvGrpSpPr>
      </xdr:nvGrpSpPr>
      <xdr:grpSpPr bwMode="auto">
        <a:xfrm>
          <a:off x="3175002" y="0"/>
          <a:ext cx="0" cy="0"/>
          <a:chOff x="353" y="228"/>
          <a:chExt cx="62" cy="50"/>
        </a:xfrm>
      </xdr:grpSpPr>
      <xdr:sp macro="" textlink="">
        <xdr:nvSpPr>
          <xdr:cNvPr id="3" name="Line 14">
            <a:extLst>
              <a:ext uri="{FF2B5EF4-FFF2-40B4-BE49-F238E27FC236}">
                <a16:creationId xmlns:a16="http://schemas.microsoft.com/office/drawing/2014/main" id="{7AC63E95-E0A1-497B-BB13-4630B62DC970}"/>
              </a:ext>
            </a:extLst>
          </xdr:cNvPr>
          <xdr:cNvSpPr>
            <a:spLocks noChangeAspect="1" noChangeShapeType="1"/>
          </xdr:cNvSpPr>
        </xdr:nvSpPr>
        <xdr:spPr bwMode="auto">
          <a:xfrm flipV="1">
            <a:off x="378" y="228"/>
            <a:ext cx="12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5">
            <a:extLst>
              <a:ext uri="{FF2B5EF4-FFF2-40B4-BE49-F238E27FC236}">
                <a16:creationId xmlns:a16="http://schemas.microsoft.com/office/drawing/2014/main" id="{1FF577C1-636A-43CB-8ECB-6155D450F1E4}"/>
              </a:ext>
            </a:extLst>
          </xdr:cNvPr>
          <xdr:cNvSpPr>
            <a:spLocks noChangeAspect="1" noChangeShapeType="1"/>
          </xdr:cNvSpPr>
        </xdr:nvSpPr>
        <xdr:spPr bwMode="auto">
          <a:xfrm flipH="1" flipV="1">
            <a:off x="390" y="228"/>
            <a:ext cx="25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6">
            <a:extLst>
              <a:ext uri="{FF2B5EF4-FFF2-40B4-BE49-F238E27FC236}">
                <a16:creationId xmlns:a16="http://schemas.microsoft.com/office/drawing/2014/main" id="{1C3132AE-9E67-4799-9EB1-760019BFBFE4}"/>
              </a:ext>
            </a:extLst>
          </xdr:cNvPr>
          <xdr:cNvSpPr>
            <a:spLocks noChangeAspect="1" noChangeShapeType="1"/>
          </xdr:cNvSpPr>
        </xdr:nvSpPr>
        <xdr:spPr bwMode="auto">
          <a:xfrm flipH="1" flipV="1">
            <a:off x="353" y="228"/>
            <a:ext cx="25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68</xdr:row>
      <xdr:rowOff>55450</xdr:rowOff>
    </xdr:from>
    <xdr:to>
      <xdr:col>23</xdr:col>
      <xdr:colOff>654844</xdr:colOff>
      <xdr:row>74</xdr:row>
      <xdr:rowOff>136066</xdr:rowOff>
    </xdr:to>
    <xdr:grpSp>
      <xdr:nvGrpSpPr>
        <xdr:cNvPr id="6" name="Grupo 8">
          <a:extLst>
            <a:ext uri="{FF2B5EF4-FFF2-40B4-BE49-F238E27FC236}">
              <a16:creationId xmlns:a16="http://schemas.microsoft.com/office/drawing/2014/main" id="{DDA01275-06E9-42A5-B9B0-C83586C0A154}"/>
            </a:ext>
          </a:extLst>
        </xdr:cNvPr>
        <xdr:cNvGrpSpPr/>
      </xdr:nvGrpSpPr>
      <xdr:grpSpPr>
        <a:xfrm>
          <a:off x="0" y="18633736"/>
          <a:ext cx="22516987" cy="1169187"/>
          <a:chOff x="104775" y="28954094"/>
          <a:chExt cx="8943976" cy="1002302"/>
        </a:xfrm>
      </xdr:grpSpPr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93137D95-DC0F-4530-8745-5031E90720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775" y="28954094"/>
            <a:ext cx="1989186" cy="9242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Autorizó: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 Eusebio Echeverría Tabares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E70F0535-4D48-4166-BB73-7A7652ED17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76476" y="28956000"/>
            <a:ext cx="2200274" cy="9223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Vº. Bº.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Prof. Oninza Maldonado Ramírez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Síndico Procurador</a:t>
            </a:r>
          </a:p>
        </xdr:txBody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49847AF2-34FF-4F9F-BA6E-BDF154014A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24400" y="28956000"/>
            <a:ext cx="2295524" cy="9781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Elaboró:=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M.V.Z. Cuauhtémoc Mastachi Aguario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10" name="Text Box 8">
            <a:extLst>
              <a:ext uri="{FF2B5EF4-FFF2-40B4-BE49-F238E27FC236}">
                <a16:creationId xmlns:a16="http://schemas.microsoft.com/office/drawing/2014/main" id="{DE54939F-C59D-45BF-9B13-A230E76828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91375" y="28956000"/>
            <a:ext cx="1857376" cy="10003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Revisó: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Guillermo Urieta Valente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Contralor Interno</a:t>
            </a:r>
          </a:p>
        </xdr:txBody>
      </xdr:sp>
    </xdr:grpSp>
    <xdr:clientData/>
  </xdr:twoCellAnchor>
  <xdr:twoCellAnchor editAs="oneCell">
    <xdr:from>
      <xdr:col>3</xdr:col>
      <xdr:colOff>726282</xdr:colOff>
      <xdr:row>0</xdr:row>
      <xdr:rowOff>0</xdr:rowOff>
    </xdr:from>
    <xdr:to>
      <xdr:col>4</xdr:col>
      <xdr:colOff>406513</xdr:colOff>
      <xdr:row>2</xdr:row>
      <xdr:rowOff>13607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BBFDE06-A59F-4455-8B36-1D5D7E4CFA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1282" y="0"/>
          <a:ext cx="848631" cy="775607"/>
        </a:xfrm>
        <a:prstGeom prst="rect">
          <a:avLst/>
        </a:prstGeom>
      </xdr:spPr>
    </xdr:pic>
    <xdr:clientData/>
  </xdr:twoCellAnchor>
  <xdr:twoCellAnchor editAs="oneCell">
    <xdr:from>
      <xdr:col>19</xdr:col>
      <xdr:colOff>416717</xdr:colOff>
      <xdr:row>0</xdr:row>
      <xdr:rowOff>47626</xdr:rowOff>
    </xdr:from>
    <xdr:to>
      <xdr:col>20</xdr:col>
      <xdr:colOff>102052</xdr:colOff>
      <xdr:row>1</xdr:row>
      <xdr:rowOff>197303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17B682E-AABE-46C6-952D-0B4C1FD94D2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85567" y="47626"/>
          <a:ext cx="929935" cy="6830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</xdr:colOff>
      <xdr:row>0</xdr:row>
      <xdr:rowOff>0</xdr:rowOff>
    </xdr:from>
    <xdr:to>
      <xdr:col>3</xdr:col>
      <xdr:colOff>2</xdr:colOff>
      <xdr:row>0</xdr:row>
      <xdr:rowOff>0</xdr:rowOff>
    </xdr:to>
    <xdr:grpSp>
      <xdr:nvGrpSpPr>
        <xdr:cNvPr id="2" name="Group 13">
          <a:extLst>
            <a:ext uri="{FF2B5EF4-FFF2-40B4-BE49-F238E27FC236}">
              <a16:creationId xmlns:a16="http://schemas.microsoft.com/office/drawing/2014/main" id="{B787160F-42AA-4941-8D4E-4F9B7E45E0B9}"/>
            </a:ext>
          </a:extLst>
        </xdr:cNvPr>
        <xdr:cNvGrpSpPr>
          <a:grpSpLocks noChangeAspect="1"/>
        </xdr:cNvGrpSpPr>
      </xdr:nvGrpSpPr>
      <xdr:grpSpPr bwMode="auto">
        <a:xfrm>
          <a:off x="3335869" y="0"/>
          <a:ext cx="0" cy="0"/>
          <a:chOff x="353" y="228"/>
          <a:chExt cx="62" cy="50"/>
        </a:xfrm>
      </xdr:grpSpPr>
      <xdr:sp macro="" textlink="">
        <xdr:nvSpPr>
          <xdr:cNvPr id="3" name="Line 14">
            <a:extLst>
              <a:ext uri="{FF2B5EF4-FFF2-40B4-BE49-F238E27FC236}">
                <a16:creationId xmlns:a16="http://schemas.microsoft.com/office/drawing/2014/main" id="{9264AA7E-6903-48BD-A622-A67259ED8F2B}"/>
              </a:ext>
            </a:extLst>
          </xdr:cNvPr>
          <xdr:cNvSpPr>
            <a:spLocks noChangeAspect="1" noChangeShapeType="1"/>
          </xdr:cNvSpPr>
        </xdr:nvSpPr>
        <xdr:spPr bwMode="auto">
          <a:xfrm flipV="1">
            <a:off x="378" y="228"/>
            <a:ext cx="12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5">
            <a:extLst>
              <a:ext uri="{FF2B5EF4-FFF2-40B4-BE49-F238E27FC236}">
                <a16:creationId xmlns:a16="http://schemas.microsoft.com/office/drawing/2014/main" id="{06B1DE65-EE72-40E9-A43E-96FBEB3056DD}"/>
              </a:ext>
            </a:extLst>
          </xdr:cNvPr>
          <xdr:cNvSpPr>
            <a:spLocks noChangeAspect="1" noChangeShapeType="1"/>
          </xdr:cNvSpPr>
        </xdr:nvSpPr>
        <xdr:spPr bwMode="auto">
          <a:xfrm flipH="1" flipV="1">
            <a:off x="390" y="228"/>
            <a:ext cx="25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6">
            <a:extLst>
              <a:ext uri="{FF2B5EF4-FFF2-40B4-BE49-F238E27FC236}">
                <a16:creationId xmlns:a16="http://schemas.microsoft.com/office/drawing/2014/main" id="{CFFB29F3-C431-42CE-B709-699A00CF2BFD}"/>
              </a:ext>
            </a:extLst>
          </xdr:cNvPr>
          <xdr:cNvSpPr>
            <a:spLocks noChangeAspect="1" noChangeShapeType="1"/>
          </xdr:cNvSpPr>
        </xdr:nvSpPr>
        <xdr:spPr bwMode="auto">
          <a:xfrm flipH="1" flipV="1">
            <a:off x="353" y="228"/>
            <a:ext cx="25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68</xdr:row>
      <xdr:rowOff>112363</xdr:rowOff>
    </xdr:from>
    <xdr:to>
      <xdr:col>23</xdr:col>
      <xdr:colOff>654844</xdr:colOff>
      <xdr:row>75</xdr:row>
      <xdr:rowOff>84122</xdr:rowOff>
    </xdr:to>
    <xdr:grpSp>
      <xdr:nvGrpSpPr>
        <xdr:cNvPr id="6" name="Grupo 8">
          <a:extLst>
            <a:ext uri="{FF2B5EF4-FFF2-40B4-BE49-F238E27FC236}">
              <a16:creationId xmlns:a16="http://schemas.microsoft.com/office/drawing/2014/main" id="{F0A05305-D910-42C6-B335-F257F2CA3D43}"/>
            </a:ext>
          </a:extLst>
        </xdr:cNvPr>
        <xdr:cNvGrpSpPr/>
      </xdr:nvGrpSpPr>
      <xdr:grpSpPr>
        <a:xfrm>
          <a:off x="0" y="18501963"/>
          <a:ext cx="22312577" cy="1275626"/>
          <a:chOff x="104775" y="28954094"/>
          <a:chExt cx="8943976" cy="1069178"/>
        </a:xfrm>
      </xdr:grpSpPr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2CFD0694-3AF7-42A0-8673-FB36526B46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775" y="28954094"/>
            <a:ext cx="1989186" cy="968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Autorizó: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 Eusebio Echeverría Tabares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9EA2F3CA-2275-44F4-A36E-719F6FD098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76476" y="28955999"/>
            <a:ext cx="2200274" cy="10672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Vº. Bº.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Prof. Oninza Maldonado Ramírez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Síndico Procurador</a:t>
            </a:r>
          </a:p>
        </xdr:txBody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3DF7F259-02D4-4A91-9C87-388934D6E4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24400" y="28956000"/>
            <a:ext cx="2295524" cy="9000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Elaboró:=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M.V.Z. Cuauhtémoc Mastachi Aguario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10" name="Text Box 8">
            <a:extLst>
              <a:ext uri="{FF2B5EF4-FFF2-40B4-BE49-F238E27FC236}">
                <a16:creationId xmlns:a16="http://schemas.microsoft.com/office/drawing/2014/main" id="{B2D72383-6D9A-43B9-B37B-4DF41EB3C6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91375" y="28956000"/>
            <a:ext cx="1857376" cy="10003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Revisó: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Guillermo Urieta Valente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14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Contralor Interno</a:t>
            </a:r>
          </a:p>
        </xdr:txBody>
      </xdr:sp>
    </xdr:grpSp>
    <xdr:clientData/>
  </xdr:twoCellAnchor>
  <xdr:twoCellAnchor editAs="oneCell">
    <xdr:from>
      <xdr:col>2</xdr:col>
      <xdr:colOff>344376</xdr:colOff>
      <xdr:row>0</xdr:row>
      <xdr:rowOff>83457</xdr:rowOff>
    </xdr:from>
    <xdr:to>
      <xdr:col>3</xdr:col>
      <xdr:colOff>45358</xdr:colOff>
      <xdr:row>2</xdr:row>
      <xdr:rowOff>1814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42C1A04-0C47-42C3-AC0C-0E1355B08B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2276" y="83457"/>
          <a:ext cx="780482" cy="724807"/>
        </a:xfrm>
        <a:prstGeom prst="rect">
          <a:avLst/>
        </a:prstGeom>
      </xdr:spPr>
    </xdr:pic>
    <xdr:clientData/>
  </xdr:twoCellAnchor>
  <xdr:twoCellAnchor editAs="oneCell">
    <xdr:from>
      <xdr:col>19</xdr:col>
      <xdr:colOff>889338</xdr:colOff>
      <xdr:row>0</xdr:row>
      <xdr:rowOff>108404</xdr:rowOff>
    </xdr:from>
    <xdr:to>
      <xdr:col>20</xdr:col>
      <xdr:colOff>419100</xdr:colOff>
      <xdr:row>1</xdr:row>
      <xdr:rowOff>230413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6951EB9-F009-4DDF-9DB0-34AAF87015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04188" y="108404"/>
          <a:ext cx="806112" cy="6363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SORERIA%202019\CUENTA%20PUBLICA%202019\01.%20EXCEL\4.1%20GENERAL\4.1.4\4.1.3%20PENSI&#211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SORERIA%202019\CUENTA%20PUBLICA%202019\01.%20EXCEL\4.1%20GENERAL\4.1.4\4.1.3%205%25%20AL%20MILLA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SORERIA%202019\CUENTA%20PUBLICA%202019\01.%20EXCEL\4.1%20GENERAL\4.1.4\4.1.3%20CONTRIBUC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SORERIA%202019\CUENTA%20PUBLICA%202019\01.%20EXCEL\4.1%20GENERAL\4.1.4\4.1.3%20ISR%20SALARIO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SORERIA%202019\CUENTA%20PUBLICA%202019\01.%20EXCEL\4.1%20GENERAL\4.1.4\4.1.3%20ISR%20HONO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-2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-2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-2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-2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B99C6-B8AB-4CAC-9D05-2FAE9FB2E85E}">
  <dimension ref="A2:X168"/>
  <sheetViews>
    <sheetView tabSelected="1" showWhiteSpace="0" view="pageBreakPreview" topLeftCell="A145" zoomScale="70" zoomScaleNormal="60" zoomScaleSheetLayoutView="70" zoomScalePageLayoutView="60" workbookViewId="0">
      <selection activeCell="U166" sqref="U166"/>
    </sheetView>
  </sheetViews>
  <sheetFormatPr baseColWidth="10" defaultColWidth="0" defaultRowHeight="14.5" x14ac:dyDescent="0.35"/>
  <cols>
    <col min="1" max="1" width="15.453125" style="2" customWidth="1"/>
    <col min="2" max="2" width="17.26953125" style="2" customWidth="1"/>
    <col min="3" max="3" width="15.453125" style="2" customWidth="1"/>
    <col min="4" max="5" width="17.1796875" style="2" customWidth="1"/>
    <col min="6" max="6" width="19.26953125" style="2" customWidth="1"/>
    <col min="7" max="7" width="2" style="2" customWidth="1"/>
    <col min="8" max="8" width="13.54296875" style="2" customWidth="1"/>
    <col min="9" max="9" width="13" style="2" customWidth="1"/>
    <col min="10" max="10" width="15.453125" style="2" customWidth="1"/>
    <col min="11" max="11" width="16.7265625" style="2" customWidth="1"/>
    <col min="12" max="12" width="15.453125" style="2" customWidth="1"/>
    <col min="13" max="13" width="2" style="2" customWidth="1"/>
    <col min="14" max="14" width="16.453125" style="2" customWidth="1"/>
    <col min="15" max="15" width="2" style="2" customWidth="1"/>
    <col min="16" max="16" width="18.1796875" style="2" customWidth="1"/>
    <col min="17" max="17" width="11" style="2" customWidth="1"/>
    <col min="18" max="18" width="14.26953125" style="2" customWidth="1"/>
    <col min="19" max="19" width="16.54296875" style="2" customWidth="1"/>
    <col min="20" max="20" width="17.81640625" style="2" bestFit="1" customWidth="1"/>
    <col min="21" max="21" width="14.7265625" style="8" customWidth="1"/>
    <col min="22" max="22" width="17.1796875" style="2" customWidth="1"/>
    <col min="23" max="23" width="13.453125" style="2" customWidth="1"/>
    <col min="24" max="24" width="14.54296875" style="2" customWidth="1"/>
    <col min="25" max="25" width="3.54296875" style="2" customWidth="1"/>
    <col min="26" max="26" width="0.54296875" style="2" customWidth="1"/>
    <col min="27" max="27" width="1" style="2" customWidth="1"/>
    <col min="28" max="4596" width="5" style="2" customWidth="1"/>
    <col min="4597" max="4597" width="13" style="2" customWidth="1"/>
    <col min="4598" max="4598" width="17.1796875" style="2" customWidth="1"/>
    <col min="4599" max="4845" width="0" style="2" hidden="1"/>
    <col min="4846" max="4846" width="19.26953125" style="2" customWidth="1"/>
    <col min="4847" max="4847" width="18.1796875" style="2" customWidth="1"/>
    <col min="4848" max="4848" width="16.54296875" style="2" customWidth="1"/>
    <col min="4849" max="4849" width="13.26953125" style="2" customWidth="1"/>
    <col min="4850" max="4850" width="18" style="2" customWidth="1"/>
    <col min="4851" max="4851" width="17.26953125" style="2" customWidth="1"/>
    <col min="4852" max="4852" width="15.54296875" style="2" customWidth="1"/>
    <col min="4853" max="4853" width="13" style="2" customWidth="1"/>
    <col min="4854" max="4854" width="17.1796875" style="2" customWidth="1"/>
    <col min="4855" max="5101" width="0" style="2" hidden="1"/>
    <col min="5102" max="5102" width="19.26953125" style="2" customWidth="1"/>
    <col min="5103" max="5103" width="18.1796875" style="2" customWidth="1"/>
    <col min="5104" max="5104" width="16.54296875" style="2" customWidth="1"/>
    <col min="5105" max="5105" width="13.26953125" style="2" customWidth="1"/>
    <col min="5106" max="5106" width="18" style="2" customWidth="1"/>
    <col min="5107" max="5107" width="17.26953125" style="2" customWidth="1"/>
    <col min="5108" max="5108" width="15.54296875" style="2" customWidth="1"/>
    <col min="5109" max="5109" width="13" style="2" customWidth="1"/>
    <col min="5110" max="5110" width="17.1796875" style="2" customWidth="1"/>
    <col min="5111" max="5357" width="0" style="2" hidden="1"/>
    <col min="5358" max="5358" width="19.26953125" style="2" customWidth="1"/>
    <col min="5359" max="5359" width="18.1796875" style="2" customWidth="1"/>
    <col min="5360" max="5360" width="16.54296875" style="2" customWidth="1"/>
    <col min="5361" max="5361" width="13.26953125" style="2" customWidth="1"/>
    <col min="5362" max="5362" width="18" style="2" customWidth="1"/>
    <col min="5363" max="5363" width="17.26953125" style="2" customWidth="1"/>
    <col min="5364" max="5364" width="15.54296875" style="2" customWidth="1"/>
    <col min="5365" max="5365" width="13" style="2" customWidth="1"/>
    <col min="5366" max="5366" width="17.1796875" style="2" customWidth="1"/>
    <col min="5367" max="5613" width="0" style="2" hidden="1"/>
    <col min="5614" max="5614" width="19.26953125" style="2" customWidth="1"/>
    <col min="5615" max="5615" width="18.1796875" style="2" customWidth="1"/>
    <col min="5616" max="5616" width="16.54296875" style="2" customWidth="1"/>
    <col min="5617" max="5617" width="13.26953125" style="2" customWidth="1"/>
    <col min="5618" max="5618" width="18" style="2" customWidth="1"/>
    <col min="5619" max="5619" width="17.26953125" style="2" customWidth="1"/>
    <col min="5620" max="5620" width="15.54296875" style="2" customWidth="1"/>
    <col min="5621" max="5621" width="13" style="2" customWidth="1"/>
    <col min="5622" max="5622" width="17.1796875" style="2" customWidth="1"/>
    <col min="5623" max="5869" width="0" style="2" hidden="1"/>
    <col min="5870" max="5870" width="19.26953125" style="2" customWidth="1"/>
    <col min="5871" max="5871" width="18.1796875" style="2" customWidth="1"/>
    <col min="5872" max="5872" width="16.54296875" style="2" customWidth="1"/>
    <col min="5873" max="5873" width="13.26953125" style="2" customWidth="1"/>
    <col min="5874" max="5874" width="18" style="2" customWidth="1"/>
    <col min="5875" max="5875" width="17.26953125" style="2" customWidth="1"/>
    <col min="5876" max="5876" width="15.54296875" style="2" customWidth="1"/>
    <col min="5877" max="5877" width="13" style="2" customWidth="1"/>
    <col min="5878" max="5878" width="17.1796875" style="2" customWidth="1"/>
    <col min="5879" max="6125" width="0" style="2" hidden="1"/>
    <col min="6126" max="6126" width="19.26953125" style="2" customWidth="1"/>
    <col min="6127" max="6127" width="18.1796875" style="2" customWidth="1"/>
    <col min="6128" max="6128" width="16.54296875" style="2" customWidth="1"/>
    <col min="6129" max="6129" width="13.26953125" style="2" customWidth="1"/>
    <col min="6130" max="6130" width="18" style="2" customWidth="1"/>
    <col min="6131" max="6131" width="17.26953125" style="2" customWidth="1"/>
    <col min="6132" max="6132" width="15.54296875" style="2" customWidth="1"/>
    <col min="6133" max="6133" width="13" style="2" customWidth="1"/>
    <col min="6134" max="6134" width="17.1796875" style="2" customWidth="1"/>
    <col min="6135" max="6381" width="0" style="2" hidden="1"/>
    <col min="6382" max="6382" width="19.26953125" style="2" customWidth="1"/>
    <col min="6383" max="6383" width="18.1796875" style="2" customWidth="1"/>
    <col min="6384" max="6384" width="16.54296875" style="2" customWidth="1"/>
    <col min="6385" max="6385" width="13.26953125" style="2" customWidth="1"/>
    <col min="6386" max="6386" width="18" style="2" customWidth="1"/>
    <col min="6387" max="6387" width="17.26953125" style="2" customWidth="1"/>
    <col min="6388" max="6388" width="15.54296875" style="2" customWidth="1"/>
    <col min="6389" max="6389" width="13" style="2" customWidth="1"/>
    <col min="6390" max="6390" width="17.1796875" style="2" customWidth="1"/>
    <col min="6391" max="6637" width="0" style="2" hidden="1"/>
    <col min="6638" max="6638" width="19.26953125" style="2" customWidth="1"/>
    <col min="6639" max="6639" width="18.1796875" style="2" customWidth="1"/>
    <col min="6640" max="6640" width="16.54296875" style="2" customWidth="1"/>
    <col min="6641" max="6641" width="13.26953125" style="2" customWidth="1"/>
    <col min="6642" max="6642" width="18" style="2" customWidth="1"/>
    <col min="6643" max="6643" width="17.26953125" style="2" customWidth="1"/>
    <col min="6644" max="6644" width="15.54296875" style="2" customWidth="1"/>
    <col min="6645" max="6645" width="13" style="2" customWidth="1"/>
    <col min="6646" max="6646" width="17.1796875" style="2" customWidth="1"/>
    <col min="6647" max="6893" width="0" style="2" hidden="1"/>
    <col min="6894" max="6894" width="19.26953125" style="2" customWidth="1"/>
    <col min="6895" max="6895" width="18.1796875" style="2" customWidth="1"/>
    <col min="6896" max="6896" width="16.54296875" style="2" customWidth="1"/>
    <col min="6897" max="6897" width="13.26953125" style="2" customWidth="1"/>
    <col min="6898" max="6898" width="18" style="2" customWidth="1"/>
    <col min="6899" max="6899" width="17.26953125" style="2" customWidth="1"/>
    <col min="6900" max="6900" width="15.54296875" style="2" customWidth="1"/>
    <col min="6901" max="6901" width="13" style="2" customWidth="1"/>
    <col min="6902" max="6902" width="17.1796875" style="2" customWidth="1"/>
    <col min="6903" max="7149" width="0" style="2" hidden="1"/>
    <col min="7150" max="7150" width="19.26953125" style="2" customWidth="1"/>
    <col min="7151" max="7151" width="18.1796875" style="2" customWidth="1"/>
    <col min="7152" max="7152" width="16.54296875" style="2" customWidth="1"/>
    <col min="7153" max="7153" width="13.26953125" style="2" customWidth="1"/>
    <col min="7154" max="7154" width="18" style="2" customWidth="1"/>
    <col min="7155" max="7155" width="17.26953125" style="2" customWidth="1"/>
    <col min="7156" max="7156" width="15.54296875" style="2" customWidth="1"/>
    <col min="7157" max="7157" width="13" style="2" customWidth="1"/>
    <col min="7158" max="7158" width="17.1796875" style="2" customWidth="1"/>
    <col min="7159" max="7405" width="0" style="2" hidden="1"/>
    <col min="7406" max="7406" width="19.26953125" style="2" customWidth="1"/>
    <col min="7407" max="7407" width="18.1796875" style="2" customWidth="1"/>
    <col min="7408" max="7408" width="16.54296875" style="2" customWidth="1"/>
    <col min="7409" max="7409" width="13.26953125" style="2" customWidth="1"/>
    <col min="7410" max="7410" width="18" style="2" customWidth="1"/>
    <col min="7411" max="7411" width="17.26953125" style="2" customWidth="1"/>
    <col min="7412" max="7412" width="15.54296875" style="2" customWidth="1"/>
    <col min="7413" max="7413" width="13" style="2" customWidth="1"/>
    <col min="7414" max="7414" width="17.1796875" style="2" customWidth="1"/>
    <col min="7415" max="7661" width="0" style="2" hidden="1"/>
    <col min="7662" max="7662" width="19.26953125" style="2" customWidth="1"/>
    <col min="7663" max="7663" width="18.1796875" style="2" customWidth="1"/>
    <col min="7664" max="7664" width="16.54296875" style="2" customWidth="1"/>
    <col min="7665" max="7665" width="13.26953125" style="2" customWidth="1"/>
    <col min="7666" max="7666" width="18" style="2" customWidth="1"/>
    <col min="7667" max="7667" width="17.26953125" style="2" customWidth="1"/>
    <col min="7668" max="7668" width="15.54296875" style="2" customWidth="1"/>
    <col min="7669" max="7669" width="13" style="2" customWidth="1"/>
    <col min="7670" max="7670" width="17.1796875" style="2" customWidth="1"/>
    <col min="7671" max="7917" width="0" style="2" hidden="1"/>
    <col min="7918" max="7918" width="19.26953125" style="2" customWidth="1"/>
    <col min="7919" max="7919" width="18.1796875" style="2" customWidth="1"/>
    <col min="7920" max="7920" width="16.54296875" style="2" customWidth="1"/>
    <col min="7921" max="7921" width="13.26953125" style="2" customWidth="1"/>
    <col min="7922" max="7922" width="18" style="2" customWidth="1"/>
    <col min="7923" max="7923" width="17.26953125" style="2" customWidth="1"/>
    <col min="7924" max="7924" width="15.54296875" style="2" customWidth="1"/>
    <col min="7925" max="7925" width="13" style="2" customWidth="1"/>
    <col min="7926" max="7926" width="17.1796875" style="2" customWidth="1"/>
    <col min="7927" max="8173" width="0" style="2" hidden="1"/>
    <col min="8174" max="8174" width="19.26953125" style="2" customWidth="1"/>
    <col min="8175" max="8175" width="18.1796875" style="2" customWidth="1"/>
    <col min="8176" max="8176" width="16.54296875" style="2" customWidth="1"/>
    <col min="8177" max="8177" width="13.26953125" style="2" customWidth="1"/>
    <col min="8178" max="8178" width="18" style="2" customWidth="1"/>
    <col min="8179" max="8179" width="17.26953125" style="2" customWidth="1"/>
    <col min="8180" max="8180" width="15.54296875" style="2" customWidth="1"/>
    <col min="8181" max="8181" width="13" style="2" customWidth="1"/>
    <col min="8182" max="8182" width="17.1796875" style="2" customWidth="1"/>
    <col min="8183" max="8429" width="0" style="2" hidden="1"/>
    <col min="8430" max="8430" width="19.26953125" style="2" customWidth="1"/>
    <col min="8431" max="8431" width="18.1796875" style="2" customWidth="1"/>
    <col min="8432" max="8432" width="16.54296875" style="2" customWidth="1"/>
    <col min="8433" max="8433" width="13.26953125" style="2" customWidth="1"/>
    <col min="8434" max="8434" width="18" style="2" customWidth="1"/>
    <col min="8435" max="8435" width="17.26953125" style="2" customWidth="1"/>
    <col min="8436" max="8436" width="15.54296875" style="2" customWidth="1"/>
    <col min="8437" max="8437" width="13" style="2" customWidth="1"/>
    <col min="8438" max="8438" width="17.1796875" style="2" customWidth="1"/>
    <col min="8439" max="8685" width="0" style="2" hidden="1"/>
    <col min="8686" max="8686" width="19.26953125" style="2" customWidth="1"/>
    <col min="8687" max="8687" width="18.1796875" style="2" customWidth="1"/>
    <col min="8688" max="8688" width="16.54296875" style="2" customWidth="1"/>
    <col min="8689" max="8689" width="13.26953125" style="2" customWidth="1"/>
    <col min="8690" max="8690" width="18" style="2" customWidth="1"/>
    <col min="8691" max="8691" width="17.26953125" style="2" customWidth="1"/>
    <col min="8692" max="8692" width="15.54296875" style="2" customWidth="1"/>
    <col min="8693" max="8693" width="13" style="2" customWidth="1"/>
    <col min="8694" max="8694" width="17.1796875" style="2" customWidth="1"/>
    <col min="8695" max="8941" width="0" style="2" hidden="1"/>
    <col min="8942" max="8942" width="19.26953125" style="2" customWidth="1"/>
    <col min="8943" max="8943" width="18.1796875" style="2" customWidth="1"/>
    <col min="8944" max="8944" width="16.54296875" style="2" customWidth="1"/>
    <col min="8945" max="8945" width="13.26953125" style="2" customWidth="1"/>
    <col min="8946" max="8946" width="18" style="2" customWidth="1"/>
    <col min="8947" max="8947" width="17.26953125" style="2" customWidth="1"/>
    <col min="8948" max="8948" width="15.54296875" style="2" customWidth="1"/>
    <col min="8949" max="8949" width="13" style="2" customWidth="1"/>
    <col min="8950" max="8950" width="17.1796875" style="2" customWidth="1"/>
    <col min="8951" max="9197" width="0" style="2" hidden="1"/>
    <col min="9198" max="9198" width="19.26953125" style="2" customWidth="1"/>
    <col min="9199" max="9199" width="18.1796875" style="2" customWidth="1"/>
    <col min="9200" max="9200" width="16.54296875" style="2" customWidth="1"/>
    <col min="9201" max="9201" width="13.26953125" style="2" customWidth="1"/>
    <col min="9202" max="9202" width="18" style="2" customWidth="1"/>
    <col min="9203" max="9203" width="17.26953125" style="2" customWidth="1"/>
    <col min="9204" max="9204" width="15.54296875" style="2" customWidth="1"/>
    <col min="9205" max="9205" width="13" style="2" customWidth="1"/>
    <col min="9206" max="9206" width="17.1796875" style="2" customWidth="1"/>
    <col min="9207" max="9453" width="0" style="2" hidden="1"/>
    <col min="9454" max="9454" width="19.26953125" style="2" customWidth="1"/>
    <col min="9455" max="9455" width="18.1796875" style="2" customWidth="1"/>
    <col min="9456" max="9456" width="16.54296875" style="2" customWidth="1"/>
    <col min="9457" max="9457" width="13.26953125" style="2" customWidth="1"/>
    <col min="9458" max="9458" width="18" style="2" customWidth="1"/>
    <col min="9459" max="9459" width="17.26953125" style="2" customWidth="1"/>
    <col min="9460" max="9460" width="15.54296875" style="2" customWidth="1"/>
    <col min="9461" max="9461" width="13" style="2" customWidth="1"/>
    <col min="9462" max="9462" width="17.1796875" style="2" customWidth="1"/>
    <col min="9463" max="9709" width="0" style="2" hidden="1"/>
    <col min="9710" max="9710" width="19.26953125" style="2" customWidth="1"/>
    <col min="9711" max="9711" width="18.1796875" style="2" customWidth="1"/>
    <col min="9712" max="9712" width="16.54296875" style="2" customWidth="1"/>
    <col min="9713" max="9713" width="13.26953125" style="2" customWidth="1"/>
    <col min="9714" max="9714" width="18" style="2" customWidth="1"/>
    <col min="9715" max="9715" width="17.26953125" style="2" customWidth="1"/>
    <col min="9716" max="9716" width="15.54296875" style="2" customWidth="1"/>
    <col min="9717" max="9717" width="13" style="2" customWidth="1"/>
    <col min="9718" max="9718" width="17.1796875" style="2" customWidth="1"/>
    <col min="9719" max="9965" width="0" style="2" hidden="1"/>
    <col min="9966" max="9966" width="19.26953125" style="2" customWidth="1"/>
    <col min="9967" max="9967" width="18.1796875" style="2" customWidth="1"/>
    <col min="9968" max="9968" width="16.54296875" style="2" customWidth="1"/>
    <col min="9969" max="9969" width="13.26953125" style="2" customWidth="1"/>
    <col min="9970" max="9970" width="18" style="2" customWidth="1"/>
    <col min="9971" max="9971" width="17.26953125" style="2" customWidth="1"/>
    <col min="9972" max="9972" width="15.54296875" style="2" customWidth="1"/>
    <col min="9973" max="9973" width="13" style="2" customWidth="1"/>
    <col min="9974" max="9974" width="17.1796875" style="2" customWidth="1"/>
    <col min="9975" max="10221" width="0" style="2" hidden="1"/>
    <col min="10222" max="10222" width="19.26953125" style="2" customWidth="1"/>
    <col min="10223" max="10223" width="18.1796875" style="2" customWidth="1"/>
    <col min="10224" max="10224" width="16.54296875" style="2" customWidth="1"/>
    <col min="10225" max="10225" width="13.26953125" style="2" customWidth="1"/>
    <col min="10226" max="10226" width="18" style="2" customWidth="1"/>
    <col min="10227" max="10227" width="17.26953125" style="2" customWidth="1"/>
    <col min="10228" max="10228" width="15.54296875" style="2" customWidth="1"/>
    <col min="10229" max="10229" width="13" style="2" customWidth="1"/>
    <col min="10230" max="10230" width="17.1796875" style="2" customWidth="1"/>
    <col min="10231" max="10477" width="0" style="2" hidden="1"/>
    <col min="10478" max="10478" width="19.26953125" style="2" customWidth="1"/>
    <col min="10479" max="10479" width="18.1796875" style="2" customWidth="1"/>
    <col min="10480" max="10480" width="16.54296875" style="2" customWidth="1"/>
    <col min="10481" max="10481" width="13.26953125" style="2" customWidth="1"/>
    <col min="10482" max="10482" width="18" style="2" customWidth="1"/>
    <col min="10483" max="10483" width="17.26953125" style="2" customWidth="1"/>
    <col min="10484" max="10484" width="15.54296875" style="2" customWidth="1"/>
    <col min="10485" max="10485" width="13" style="2" customWidth="1"/>
    <col min="10486" max="10486" width="17.1796875" style="2" customWidth="1"/>
    <col min="10487" max="10733" width="0" style="2" hidden="1"/>
    <col min="10734" max="10734" width="19.26953125" style="2" customWidth="1"/>
    <col min="10735" max="10735" width="18.1796875" style="2" customWidth="1"/>
    <col min="10736" max="10736" width="16.54296875" style="2" customWidth="1"/>
    <col min="10737" max="10737" width="13.26953125" style="2" customWidth="1"/>
    <col min="10738" max="10738" width="18" style="2" customWidth="1"/>
    <col min="10739" max="10739" width="17.26953125" style="2" customWidth="1"/>
    <col min="10740" max="10740" width="15.54296875" style="2" customWidth="1"/>
    <col min="10741" max="10741" width="13" style="2" customWidth="1"/>
    <col min="10742" max="10742" width="17.1796875" style="2" customWidth="1"/>
    <col min="10743" max="10989" width="0" style="2" hidden="1"/>
    <col min="10990" max="10990" width="19.26953125" style="2" customWidth="1"/>
    <col min="10991" max="10991" width="18.1796875" style="2" customWidth="1"/>
    <col min="10992" max="10992" width="16.54296875" style="2" customWidth="1"/>
    <col min="10993" max="10993" width="13.26953125" style="2" customWidth="1"/>
    <col min="10994" max="10994" width="18" style="2" customWidth="1"/>
    <col min="10995" max="10995" width="17.26953125" style="2" customWidth="1"/>
    <col min="10996" max="10996" width="15.54296875" style="2" customWidth="1"/>
    <col min="10997" max="10997" width="13" style="2" customWidth="1"/>
    <col min="10998" max="10998" width="17.1796875" style="2" customWidth="1"/>
    <col min="10999" max="11245" width="0" style="2" hidden="1"/>
    <col min="11246" max="11246" width="19.26953125" style="2" customWidth="1"/>
    <col min="11247" max="11247" width="18.1796875" style="2" customWidth="1"/>
    <col min="11248" max="11248" width="16.54296875" style="2" customWidth="1"/>
    <col min="11249" max="11249" width="13.26953125" style="2" customWidth="1"/>
    <col min="11250" max="11250" width="18" style="2" customWidth="1"/>
    <col min="11251" max="11251" width="17.26953125" style="2" customWidth="1"/>
    <col min="11252" max="11252" width="15.54296875" style="2" customWidth="1"/>
    <col min="11253" max="11253" width="13" style="2" customWidth="1"/>
    <col min="11254" max="11254" width="17.1796875" style="2" customWidth="1"/>
    <col min="11255" max="11501" width="0" style="2" hidden="1"/>
    <col min="11502" max="11502" width="19.26953125" style="2" customWidth="1"/>
    <col min="11503" max="11503" width="18.1796875" style="2" customWidth="1"/>
    <col min="11504" max="11504" width="16.54296875" style="2" customWidth="1"/>
    <col min="11505" max="11505" width="13.26953125" style="2" customWidth="1"/>
    <col min="11506" max="11506" width="18" style="2" customWidth="1"/>
    <col min="11507" max="11507" width="17.26953125" style="2" customWidth="1"/>
    <col min="11508" max="11508" width="15.54296875" style="2" customWidth="1"/>
    <col min="11509" max="11509" width="13" style="2" customWidth="1"/>
    <col min="11510" max="11510" width="17.1796875" style="2" customWidth="1"/>
    <col min="11511" max="11757" width="0" style="2" hidden="1"/>
    <col min="11758" max="11758" width="19.26953125" style="2" customWidth="1"/>
    <col min="11759" max="11759" width="18.1796875" style="2" customWidth="1"/>
    <col min="11760" max="11760" width="16.54296875" style="2" customWidth="1"/>
    <col min="11761" max="11761" width="13.26953125" style="2" customWidth="1"/>
    <col min="11762" max="11762" width="18" style="2" customWidth="1"/>
    <col min="11763" max="11763" width="17.26953125" style="2" customWidth="1"/>
    <col min="11764" max="11764" width="15.54296875" style="2" customWidth="1"/>
    <col min="11765" max="11765" width="13" style="2" customWidth="1"/>
    <col min="11766" max="11766" width="17.1796875" style="2" customWidth="1"/>
    <col min="11767" max="12013" width="0" style="2" hidden="1"/>
    <col min="12014" max="12014" width="19.26953125" style="2" customWidth="1"/>
    <col min="12015" max="12015" width="18.1796875" style="2" customWidth="1"/>
    <col min="12016" max="12016" width="16.54296875" style="2" customWidth="1"/>
    <col min="12017" max="12017" width="13.26953125" style="2" customWidth="1"/>
    <col min="12018" max="12018" width="18" style="2" customWidth="1"/>
    <col min="12019" max="12019" width="17.26953125" style="2" customWidth="1"/>
    <col min="12020" max="12020" width="15.54296875" style="2" customWidth="1"/>
    <col min="12021" max="12021" width="13" style="2" customWidth="1"/>
    <col min="12022" max="12022" width="17.1796875" style="2" customWidth="1"/>
    <col min="12023" max="12269" width="0" style="2" hidden="1"/>
    <col min="12270" max="12270" width="19.26953125" style="2" customWidth="1"/>
    <col min="12271" max="12271" width="18.1796875" style="2" customWidth="1"/>
    <col min="12272" max="12272" width="16.54296875" style="2" customWidth="1"/>
    <col min="12273" max="12273" width="13.26953125" style="2" customWidth="1"/>
    <col min="12274" max="12274" width="18" style="2" customWidth="1"/>
    <col min="12275" max="12275" width="17.26953125" style="2" customWidth="1"/>
    <col min="12276" max="12276" width="15.54296875" style="2" customWidth="1"/>
    <col min="12277" max="12277" width="13" style="2" customWidth="1"/>
    <col min="12278" max="12278" width="17.1796875" style="2" customWidth="1"/>
    <col min="12279" max="12525" width="0" style="2" hidden="1"/>
    <col min="12526" max="12526" width="19.26953125" style="2" customWidth="1"/>
    <col min="12527" max="12527" width="18.1796875" style="2" customWidth="1"/>
    <col min="12528" max="12528" width="16.54296875" style="2" customWidth="1"/>
    <col min="12529" max="12529" width="13.26953125" style="2" customWidth="1"/>
    <col min="12530" max="12530" width="18" style="2" customWidth="1"/>
    <col min="12531" max="12531" width="17.26953125" style="2" customWidth="1"/>
    <col min="12532" max="12532" width="15.54296875" style="2" customWidth="1"/>
    <col min="12533" max="12533" width="13" style="2" customWidth="1"/>
    <col min="12534" max="12534" width="17.1796875" style="2" customWidth="1"/>
    <col min="12535" max="12781" width="0" style="2" hidden="1"/>
    <col min="12782" max="12782" width="19.26953125" style="2" customWidth="1"/>
    <col min="12783" max="12783" width="18.1796875" style="2" customWidth="1"/>
    <col min="12784" max="12784" width="16.54296875" style="2" customWidth="1"/>
    <col min="12785" max="12785" width="13.26953125" style="2" customWidth="1"/>
    <col min="12786" max="12786" width="18" style="2" customWidth="1"/>
    <col min="12787" max="12787" width="17.26953125" style="2" customWidth="1"/>
    <col min="12788" max="12788" width="15.54296875" style="2" customWidth="1"/>
    <col min="12789" max="12789" width="13" style="2" customWidth="1"/>
    <col min="12790" max="12790" width="17.1796875" style="2" customWidth="1"/>
    <col min="12791" max="13037" width="0" style="2" hidden="1"/>
    <col min="13038" max="13038" width="19.26953125" style="2" customWidth="1"/>
    <col min="13039" max="13039" width="18.1796875" style="2" customWidth="1"/>
    <col min="13040" max="13040" width="16.54296875" style="2" customWidth="1"/>
    <col min="13041" max="13041" width="13.26953125" style="2" customWidth="1"/>
    <col min="13042" max="13042" width="18" style="2" customWidth="1"/>
    <col min="13043" max="13043" width="17.26953125" style="2" customWidth="1"/>
    <col min="13044" max="13044" width="15.54296875" style="2" customWidth="1"/>
    <col min="13045" max="13045" width="13" style="2" customWidth="1"/>
    <col min="13046" max="13046" width="17.1796875" style="2" customWidth="1"/>
    <col min="13047" max="13293" width="0" style="2" hidden="1"/>
    <col min="13294" max="13294" width="19.26953125" style="2" customWidth="1"/>
    <col min="13295" max="13295" width="18.1796875" style="2" customWidth="1"/>
    <col min="13296" max="13296" width="16.54296875" style="2" customWidth="1"/>
    <col min="13297" max="13297" width="13.26953125" style="2" customWidth="1"/>
    <col min="13298" max="13298" width="18" style="2" customWidth="1"/>
    <col min="13299" max="13299" width="17.26953125" style="2" customWidth="1"/>
    <col min="13300" max="13300" width="15.54296875" style="2" customWidth="1"/>
    <col min="13301" max="13301" width="13" style="2" customWidth="1"/>
    <col min="13302" max="13302" width="17.1796875" style="2" customWidth="1"/>
    <col min="13303" max="13549" width="0" style="2" hidden="1"/>
    <col min="13550" max="13550" width="19.26953125" style="2" customWidth="1"/>
    <col min="13551" max="13551" width="18.1796875" style="2" customWidth="1"/>
    <col min="13552" max="13552" width="16.54296875" style="2" customWidth="1"/>
    <col min="13553" max="13553" width="13.26953125" style="2" customWidth="1"/>
    <col min="13554" max="13554" width="18" style="2" customWidth="1"/>
    <col min="13555" max="13555" width="17.26953125" style="2" customWidth="1"/>
    <col min="13556" max="13556" width="15.54296875" style="2" customWidth="1"/>
    <col min="13557" max="13557" width="13" style="2" customWidth="1"/>
    <col min="13558" max="13558" width="17.1796875" style="2" customWidth="1"/>
    <col min="13559" max="13805" width="0" style="2" hidden="1"/>
    <col min="13806" max="13806" width="19.26953125" style="2" customWidth="1"/>
    <col min="13807" max="13807" width="18.1796875" style="2" customWidth="1"/>
    <col min="13808" max="13808" width="16.54296875" style="2" customWidth="1"/>
    <col min="13809" max="13809" width="13.26953125" style="2" customWidth="1"/>
    <col min="13810" max="13810" width="18" style="2" customWidth="1"/>
    <col min="13811" max="13811" width="17.26953125" style="2" customWidth="1"/>
    <col min="13812" max="13812" width="15.54296875" style="2" customWidth="1"/>
    <col min="13813" max="13813" width="13" style="2" customWidth="1"/>
    <col min="13814" max="13814" width="17.1796875" style="2" customWidth="1"/>
    <col min="13815" max="14061" width="0" style="2" hidden="1"/>
    <col min="14062" max="14062" width="19.26953125" style="2" customWidth="1"/>
    <col min="14063" max="14063" width="18.1796875" style="2" customWidth="1"/>
    <col min="14064" max="14064" width="16.54296875" style="2" customWidth="1"/>
    <col min="14065" max="14065" width="13.26953125" style="2" customWidth="1"/>
    <col min="14066" max="14066" width="18" style="2" customWidth="1"/>
    <col min="14067" max="14067" width="17.26953125" style="2" customWidth="1"/>
    <col min="14068" max="14068" width="15.54296875" style="2" customWidth="1"/>
    <col min="14069" max="14069" width="13" style="2" customWidth="1"/>
    <col min="14070" max="14070" width="17.1796875" style="2" customWidth="1"/>
    <col min="14071" max="14317" width="0" style="2" hidden="1"/>
    <col min="14318" max="14318" width="19.26953125" style="2" customWidth="1"/>
    <col min="14319" max="14319" width="18.1796875" style="2" customWidth="1"/>
    <col min="14320" max="14320" width="16.54296875" style="2" customWidth="1"/>
    <col min="14321" max="14321" width="13.26953125" style="2" customWidth="1"/>
    <col min="14322" max="14322" width="18" style="2" customWidth="1"/>
    <col min="14323" max="14323" width="17.26953125" style="2" customWidth="1"/>
    <col min="14324" max="14324" width="15.54296875" style="2" customWidth="1"/>
    <col min="14325" max="14325" width="13" style="2" customWidth="1"/>
    <col min="14326" max="14326" width="17.1796875" style="2" customWidth="1"/>
    <col min="14327" max="14573" width="0" style="2" hidden="1"/>
    <col min="14574" max="14574" width="19.26953125" style="2" customWidth="1"/>
    <col min="14575" max="14575" width="18.1796875" style="2" customWidth="1"/>
    <col min="14576" max="14576" width="16.54296875" style="2" customWidth="1"/>
    <col min="14577" max="14577" width="13.26953125" style="2" customWidth="1"/>
    <col min="14578" max="14578" width="18" style="2" customWidth="1"/>
    <col min="14579" max="14579" width="17.26953125" style="2" customWidth="1"/>
    <col min="14580" max="14580" width="15.54296875" style="2" customWidth="1"/>
    <col min="14581" max="14581" width="13" style="2" customWidth="1"/>
    <col min="14582" max="14582" width="17.1796875" style="2" customWidth="1"/>
    <col min="14583" max="14829" width="0" style="2" hidden="1"/>
    <col min="14830" max="14830" width="19.26953125" style="2" customWidth="1"/>
    <col min="14831" max="14831" width="18.1796875" style="2" customWidth="1"/>
    <col min="14832" max="14832" width="16.54296875" style="2" customWidth="1"/>
    <col min="14833" max="14833" width="13.26953125" style="2" customWidth="1"/>
    <col min="14834" max="14834" width="18" style="2" customWidth="1"/>
    <col min="14835" max="14835" width="17.26953125" style="2" customWidth="1"/>
    <col min="14836" max="14836" width="15.54296875" style="2" customWidth="1"/>
    <col min="14837" max="14837" width="13" style="2" customWidth="1"/>
    <col min="14838" max="14838" width="17.1796875" style="2" customWidth="1"/>
    <col min="14839" max="15085" width="0" style="2" hidden="1"/>
    <col min="15086" max="15086" width="19.26953125" style="2" customWidth="1"/>
    <col min="15087" max="15087" width="18.1796875" style="2" customWidth="1"/>
    <col min="15088" max="15088" width="16.54296875" style="2" customWidth="1"/>
    <col min="15089" max="15089" width="13.26953125" style="2" customWidth="1"/>
    <col min="15090" max="15090" width="18" style="2" customWidth="1"/>
    <col min="15091" max="15091" width="17.26953125" style="2" customWidth="1"/>
    <col min="15092" max="15092" width="15.54296875" style="2" customWidth="1"/>
    <col min="15093" max="15093" width="13" style="2" customWidth="1"/>
    <col min="15094" max="15094" width="17.1796875" style="2" customWidth="1"/>
    <col min="15095" max="15341" width="0" style="2" hidden="1"/>
    <col min="15342" max="15342" width="19.26953125" style="2" customWidth="1"/>
    <col min="15343" max="15343" width="18.1796875" style="2" customWidth="1"/>
    <col min="15344" max="15344" width="16.54296875" style="2" customWidth="1"/>
    <col min="15345" max="15345" width="13.26953125" style="2" customWidth="1"/>
    <col min="15346" max="15346" width="18" style="2" customWidth="1"/>
    <col min="15347" max="15347" width="17.26953125" style="2" customWidth="1"/>
    <col min="15348" max="15348" width="15.54296875" style="2" customWidth="1"/>
    <col min="15349" max="15349" width="13" style="2" customWidth="1"/>
    <col min="15350" max="15350" width="17.1796875" style="2" customWidth="1"/>
    <col min="15351" max="15597" width="0" style="2" hidden="1"/>
    <col min="15598" max="15598" width="19.26953125" style="2" customWidth="1"/>
    <col min="15599" max="15599" width="18.1796875" style="2" customWidth="1"/>
    <col min="15600" max="15600" width="16.54296875" style="2" customWidth="1"/>
    <col min="15601" max="15601" width="13.26953125" style="2" customWidth="1"/>
    <col min="15602" max="15602" width="18" style="2" customWidth="1"/>
    <col min="15603" max="15603" width="17.26953125" style="2" customWidth="1"/>
    <col min="15604" max="15604" width="15.54296875" style="2" customWidth="1"/>
    <col min="15605" max="15605" width="13" style="2" customWidth="1"/>
    <col min="15606" max="15606" width="17.1796875" style="2" customWidth="1"/>
    <col min="15607" max="15853" width="0" style="2" hidden="1"/>
    <col min="15854" max="15854" width="19.26953125" style="2" customWidth="1"/>
    <col min="15855" max="15855" width="18.1796875" style="2" customWidth="1"/>
    <col min="15856" max="15856" width="16.54296875" style="2" customWidth="1"/>
    <col min="15857" max="15857" width="13.26953125" style="2" customWidth="1"/>
    <col min="15858" max="15858" width="18" style="2" customWidth="1"/>
    <col min="15859" max="15859" width="17.26953125" style="2" customWidth="1"/>
    <col min="15860" max="15860" width="15.54296875" style="2" customWidth="1"/>
    <col min="15861" max="15861" width="13" style="2" customWidth="1"/>
    <col min="15862" max="15862" width="17.1796875" style="2" customWidth="1"/>
    <col min="15863" max="16109" width="0" style="2" hidden="1"/>
    <col min="16110" max="16110" width="19.26953125" style="2" customWidth="1"/>
    <col min="16111" max="16111" width="18.1796875" style="2" customWidth="1"/>
    <col min="16112" max="16112" width="16.54296875" style="2" customWidth="1"/>
    <col min="16113" max="16113" width="13.26953125" style="2" customWidth="1"/>
    <col min="16114" max="16114" width="18" style="2" customWidth="1"/>
    <col min="16115" max="16115" width="17.26953125" style="2" customWidth="1"/>
    <col min="16116" max="16116" width="15.54296875" style="2" customWidth="1"/>
    <col min="16117" max="16117" width="13" style="2" customWidth="1"/>
    <col min="16118" max="16118" width="17.1796875" style="2" customWidth="1"/>
    <col min="16119" max="16384" width="0" style="2" hidden="1"/>
  </cols>
  <sheetData>
    <row r="2" spans="1:24" ht="30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.7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U3" s="4" t="s">
        <v>1</v>
      </c>
      <c r="V3" s="4"/>
      <c r="W3" s="5"/>
    </row>
    <row r="4" spans="1:24" s="7" customFormat="1" ht="22.5" customHeight="1" x14ac:dyDescent="0.3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6" thickBot="1" x14ac:dyDescent="0.4">
      <c r="V5" s="9"/>
      <c r="W5" s="9"/>
    </row>
    <row r="6" spans="1:24" ht="20.5" thickBot="1" x14ac:dyDescent="0.4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2"/>
    </row>
    <row r="7" spans="1:24" ht="20" x14ac:dyDescent="0.4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25.5" customHeight="1" x14ac:dyDescent="0.4">
      <c r="A8" s="14" t="s">
        <v>3</v>
      </c>
      <c r="B8" s="14"/>
      <c r="C8" s="14"/>
      <c r="D8" s="15" t="s">
        <v>4</v>
      </c>
      <c r="E8" s="15"/>
      <c r="F8" s="15"/>
      <c r="G8" s="16"/>
      <c r="H8" s="17" t="s">
        <v>5</v>
      </c>
      <c r="I8" s="17"/>
      <c r="J8" s="18">
        <v>0</v>
      </c>
      <c r="K8" s="18"/>
      <c r="L8" s="18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26.25" customHeight="1" x14ac:dyDescent="0.4">
      <c r="A9" s="19" t="s">
        <v>6</v>
      </c>
      <c r="B9" s="19"/>
      <c r="C9" s="19"/>
      <c r="D9" s="20" t="s">
        <v>7</v>
      </c>
      <c r="E9" s="20"/>
      <c r="F9" s="20"/>
      <c r="G9" s="16"/>
      <c r="H9" s="19" t="s">
        <v>8</v>
      </c>
      <c r="I9" s="19"/>
      <c r="J9" s="18">
        <v>0</v>
      </c>
      <c r="K9" s="18"/>
      <c r="L9" s="18"/>
      <c r="M9" s="16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6.5" customHeight="1" x14ac:dyDescent="0.4">
      <c r="A10" s="21"/>
      <c r="B10" s="21"/>
      <c r="C10" s="2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 thickBot="1" x14ac:dyDescent="0.4">
      <c r="A11" s="22"/>
      <c r="B11" s="23"/>
      <c r="C11" s="23"/>
      <c r="D11" s="24"/>
      <c r="E11" s="23"/>
      <c r="F11" s="24"/>
      <c r="G11" s="25"/>
      <c r="H11" s="26"/>
      <c r="I11" s="26"/>
      <c r="J11" s="27"/>
      <c r="K11" s="26"/>
      <c r="L11" s="24"/>
      <c r="M11" s="23"/>
      <c r="N11" s="28"/>
      <c r="O11" s="23"/>
      <c r="P11" s="23"/>
      <c r="Q11" s="23"/>
      <c r="R11" s="26"/>
      <c r="S11" s="24"/>
      <c r="T11" s="24"/>
      <c r="U11" s="24"/>
      <c r="V11" s="23"/>
      <c r="W11" s="24"/>
      <c r="X11" s="26"/>
    </row>
    <row r="12" spans="1:24" ht="23.25" customHeight="1" thickBot="1" x14ac:dyDescent="0.4">
      <c r="A12" s="29" t="s">
        <v>9</v>
      </c>
      <c r="B12" s="30" t="s">
        <v>10</v>
      </c>
      <c r="C12" s="31"/>
      <c r="D12" s="31"/>
      <c r="E12" s="31"/>
      <c r="F12" s="32" t="s">
        <v>11</v>
      </c>
      <c r="G12" s="33"/>
      <c r="H12" s="30" t="s">
        <v>12</v>
      </c>
      <c r="I12" s="31"/>
      <c r="J12" s="31"/>
      <c r="K12" s="31"/>
      <c r="L12" s="32" t="s">
        <v>13</v>
      </c>
      <c r="M12" s="33"/>
      <c r="N12" s="34" t="s">
        <v>14</v>
      </c>
      <c r="O12" s="33"/>
      <c r="P12" s="35" t="s">
        <v>15</v>
      </c>
      <c r="Q12" s="36"/>
      <c r="R12" s="36"/>
      <c r="S12" s="36"/>
      <c r="T12" s="36"/>
      <c r="U12" s="36"/>
      <c r="V12" s="36"/>
      <c r="W12" s="30" t="s">
        <v>16</v>
      </c>
      <c r="X12" s="37"/>
    </row>
    <row r="13" spans="1:24" ht="17.25" customHeight="1" thickBot="1" x14ac:dyDescent="0.4">
      <c r="A13" s="38"/>
      <c r="B13" s="39"/>
      <c r="C13" s="40"/>
      <c r="D13" s="40"/>
      <c r="E13" s="40"/>
      <c r="F13" s="41"/>
      <c r="G13" s="33"/>
      <c r="H13" s="39"/>
      <c r="I13" s="40"/>
      <c r="J13" s="40"/>
      <c r="K13" s="40"/>
      <c r="L13" s="41"/>
      <c r="M13" s="33"/>
      <c r="N13" s="42"/>
      <c r="O13" s="33"/>
      <c r="P13" s="41" t="s">
        <v>17</v>
      </c>
      <c r="Q13" s="39" t="s">
        <v>18</v>
      </c>
      <c r="R13" s="43"/>
      <c r="S13" s="32" t="s">
        <v>19</v>
      </c>
      <c r="T13" s="41" t="s">
        <v>20</v>
      </c>
      <c r="U13" s="41" t="s">
        <v>21</v>
      </c>
      <c r="V13" s="44" t="s">
        <v>22</v>
      </c>
      <c r="W13" s="39"/>
      <c r="X13" s="43"/>
    </row>
    <row r="14" spans="1:24" ht="48" customHeight="1" thickBot="1" x14ac:dyDescent="0.4">
      <c r="A14" s="38"/>
      <c r="B14" s="45" t="s">
        <v>23</v>
      </c>
      <c r="C14" s="46" t="s">
        <v>24</v>
      </c>
      <c r="D14" s="46" t="s">
        <v>25</v>
      </c>
      <c r="E14" s="47" t="s">
        <v>26</v>
      </c>
      <c r="F14" s="41"/>
      <c r="G14" s="33"/>
      <c r="H14" s="45" t="s">
        <v>23</v>
      </c>
      <c r="I14" s="46" t="s">
        <v>24</v>
      </c>
      <c r="J14" s="46" t="s">
        <v>25</v>
      </c>
      <c r="K14" s="47" t="s">
        <v>26</v>
      </c>
      <c r="L14" s="41"/>
      <c r="M14" s="33"/>
      <c r="N14" s="48"/>
      <c r="O14" s="33"/>
      <c r="P14" s="41"/>
      <c r="Q14" s="49" t="s">
        <v>27</v>
      </c>
      <c r="R14" s="45" t="s">
        <v>28</v>
      </c>
      <c r="S14" s="50"/>
      <c r="T14" s="41"/>
      <c r="U14" s="41"/>
      <c r="V14" s="41"/>
      <c r="W14" s="51" t="s">
        <v>29</v>
      </c>
      <c r="X14" s="52" t="s">
        <v>30</v>
      </c>
    </row>
    <row r="15" spans="1:24" s="65" customFormat="1" ht="22" customHeight="1" thickTop="1" x14ac:dyDescent="0.35">
      <c r="A15" s="53" t="s">
        <v>31</v>
      </c>
      <c r="B15" s="54">
        <v>4600</v>
      </c>
      <c r="C15" s="54">
        <v>0</v>
      </c>
      <c r="D15" s="54">
        <v>1200</v>
      </c>
      <c r="E15" s="54"/>
      <c r="F15" s="55">
        <f>+B15+C15+D15+E15</f>
        <v>5800</v>
      </c>
      <c r="G15" s="56"/>
      <c r="H15" s="57"/>
      <c r="I15" s="58"/>
      <c r="J15" s="58"/>
      <c r="K15" s="58"/>
      <c r="L15" s="59">
        <f>SUM(H15:K15)</f>
        <v>0</v>
      </c>
      <c r="M15" s="56"/>
      <c r="N15" s="60">
        <f>F15-L15</f>
        <v>5800</v>
      </c>
      <c r="O15" s="56"/>
      <c r="P15" s="61">
        <v>43481</v>
      </c>
      <c r="Q15" s="62" t="s">
        <v>32</v>
      </c>
      <c r="R15" s="62"/>
      <c r="S15" s="63" t="s">
        <v>33</v>
      </c>
      <c r="T15" s="62" t="s">
        <v>34</v>
      </c>
      <c r="U15" s="62" t="s">
        <v>35</v>
      </c>
      <c r="V15" s="55">
        <v>1800</v>
      </c>
      <c r="W15" s="61">
        <v>43481</v>
      </c>
      <c r="X15" s="64" t="s">
        <v>36</v>
      </c>
    </row>
    <row r="16" spans="1:24" s="65" customFormat="1" ht="22" customHeight="1" x14ac:dyDescent="0.35">
      <c r="A16" s="66"/>
      <c r="B16" s="67">
        <v>4600</v>
      </c>
      <c r="C16" s="68"/>
      <c r="D16" s="67">
        <v>1200</v>
      </c>
      <c r="E16" s="68"/>
      <c r="F16" s="69">
        <f t="shared" ref="F16:F21" si="0">+B16+C16+D16+E16</f>
        <v>5800</v>
      </c>
      <c r="G16" s="56"/>
      <c r="H16" s="70"/>
      <c r="I16" s="71"/>
      <c r="J16" s="71"/>
      <c r="K16" s="71"/>
      <c r="L16" s="69">
        <f>+H16+I16+J16+K16</f>
        <v>0</v>
      </c>
      <c r="M16" s="56"/>
      <c r="N16" s="72">
        <f>F16-L16</f>
        <v>5800</v>
      </c>
      <c r="O16" s="56"/>
      <c r="P16" s="73">
        <v>43481</v>
      </c>
      <c r="Q16" s="63" t="s">
        <v>32</v>
      </c>
      <c r="R16" s="63"/>
      <c r="S16" s="63" t="s">
        <v>33</v>
      </c>
      <c r="T16" s="63" t="s">
        <v>34</v>
      </c>
      <c r="U16" s="63" t="s">
        <v>37</v>
      </c>
      <c r="V16" s="74">
        <v>1200</v>
      </c>
      <c r="W16" s="73">
        <v>43481</v>
      </c>
      <c r="X16" s="75" t="s">
        <v>38</v>
      </c>
    </row>
    <row r="17" spans="1:24" s="65" customFormat="1" ht="22" customHeight="1" x14ac:dyDescent="0.35">
      <c r="A17" s="66"/>
      <c r="B17" s="67"/>
      <c r="C17" s="68"/>
      <c r="D17" s="67"/>
      <c r="E17" s="68"/>
      <c r="F17" s="69">
        <f t="shared" si="0"/>
        <v>0</v>
      </c>
      <c r="G17" s="56"/>
      <c r="H17" s="70"/>
      <c r="I17" s="71"/>
      <c r="J17" s="71"/>
      <c r="K17" s="71"/>
      <c r="L17" s="69">
        <f t="shared" ref="L17:L21" si="1">SUM(H17:K17)</f>
        <v>0</v>
      </c>
      <c r="M17" s="56"/>
      <c r="N17" s="72">
        <f t="shared" ref="N17:N21" si="2">F17-L17</f>
        <v>0</v>
      </c>
      <c r="O17" s="56"/>
      <c r="P17" s="73">
        <v>43481</v>
      </c>
      <c r="Q17" s="63" t="s">
        <v>32</v>
      </c>
      <c r="R17" s="63"/>
      <c r="S17" s="63" t="s">
        <v>33</v>
      </c>
      <c r="T17" s="63" t="s">
        <v>34</v>
      </c>
      <c r="U17" s="63">
        <v>4909622</v>
      </c>
      <c r="V17" s="74">
        <v>1600</v>
      </c>
      <c r="W17" s="73">
        <v>43481</v>
      </c>
      <c r="X17" s="75" t="s">
        <v>39</v>
      </c>
    </row>
    <row r="18" spans="1:24" s="65" customFormat="1" ht="22" customHeight="1" x14ac:dyDescent="0.35">
      <c r="A18" s="66"/>
      <c r="B18" s="67"/>
      <c r="C18" s="68"/>
      <c r="D18" s="67"/>
      <c r="E18" s="68"/>
      <c r="F18" s="69">
        <f t="shared" si="0"/>
        <v>0</v>
      </c>
      <c r="G18" s="56"/>
      <c r="H18" s="70"/>
      <c r="I18" s="71"/>
      <c r="J18" s="71"/>
      <c r="K18" s="71"/>
      <c r="L18" s="69">
        <f t="shared" si="1"/>
        <v>0</v>
      </c>
      <c r="M18" s="56"/>
      <c r="N18" s="72">
        <f t="shared" si="2"/>
        <v>0</v>
      </c>
      <c r="O18" s="56"/>
      <c r="P18" s="73">
        <v>43496</v>
      </c>
      <c r="Q18" s="63" t="s">
        <v>32</v>
      </c>
      <c r="R18" s="63"/>
      <c r="S18" s="63" t="s">
        <v>33</v>
      </c>
      <c r="T18" s="63" t="s">
        <v>34</v>
      </c>
      <c r="U18" s="63" t="s">
        <v>40</v>
      </c>
      <c r="V18" s="74">
        <v>1800</v>
      </c>
      <c r="W18" s="73">
        <v>43481</v>
      </c>
      <c r="X18" s="75" t="s">
        <v>41</v>
      </c>
    </row>
    <row r="19" spans="1:24" s="65" customFormat="1" ht="22" customHeight="1" x14ac:dyDescent="0.35">
      <c r="A19" s="66"/>
      <c r="B19" s="67"/>
      <c r="C19" s="68"/>
      <c r="D19" s="67"/>
      <c r="E19" s="68"/>
      <c r="F19" s="69">
        <f t="shared" si="0"/>
        <v>0</v>
      </c>
      <c r="G19" s="56"/>
      <c r="H19" s="70"/>
      <c r="I19" s="71"/>
      <c r="J19" s="71"/>
      <c r="K19" s="71"/>
      <c r="L19" s="69">
        <f t="shared" si="1"/>
        <v>0</v>
      </c>
      <c r="M19" s="56"/>
      <c r="N19" s="72">
        <f t="shared" si="2"/>
        <v>0</v>
      </c>
      <c r="O19" s="56"/>
      <c r="P19" s="73">
        <v>43496</v>
      </c>
      <c r="Q19" s="63" t="s">
        <v>32</v>
      </c>
      <c r="R19" s="63"/>
      <c r="S19" s="63" t="s">
        <v>33</v>
      </c>
      <c r="T19" s="63" t="s">
        <v>34</v>
      </c>
      <c r="U19" s="63" t="s">
        <v>42</v>
      </c>
      <c r="V19" s="74">
        <v>1200</v>
      </c>
      <c r="W19" s="73">
        <v>43481</v>
      </c>
      <c r="X19" s="75" t="s">
        <v>43</v>
      </c>
    </row>
    <row r="20" spans="1:24" s="65" customFormat="1" ht="22" customHeight="1" x14ac:dyDescent="0.35">
      <c r="A20" s="66"/>
      <c r="B20" s="67"/>
      <c r="C20" s="68"/>
      <c r="D20" s="67"/>
      <c r="E20" s="68"/>
      <c r="F20" s="69">
        <f t="shared" si="0"/>
        <v>0</v>
      </c>
      <c r="G20" s="56"/>
      <c r="H20" s="70"/>
      <c r="I20" s="71"/>
      <c r="J20" s="71"/>
      <c r="K20" s="71"/>
      <c r="L20" s="69">
        <f t="shared" si="1"/>
        <v>0</v>
      </c>
      <c r="M20" s="56"/>
      <c r="N20" s="72">
        <f t="shared" si="2"/>
        <v>0</v>
      </c>
      <c r="O20" s="56"/>
      <c r="P20" s="73">
        <v>43496</v>
      </c>
      <c r="Q20" s="63" t="s">
        <v>32</v>
      </c>
      <c r="R20" s="63"/>
      <c r="S20" s="63" t="s">
        <v>33</v>
      </c>
      <c r="T20" s="63" t="s">
        <v>34</v>
      </c>
      <c r="U20" s="63">
        <v>4572893</v>
      </c>
      <c r="V20" s="74">
        <v>1600</v>
      </c>
      <c r="W20" s="73">
        <v>43481</v>
      </c>
      <c r="X20" s="75" t="s">
        <v>44</v>
      </c>
    </row>
    <row r="21" spans="1:24" s="65" customFormat="1" ht="22" customHeight="1" x14ac:dyDescent="0.35">
      <c r="A21" s="66"/>
      <c r="B21" s="67"/>
      <c r="C21" s="68"/>
      <c r="D21" s="67"/>
      <c r="E21" s="68"/>
      <c r="F21" s="69">
        <f t="shared" si="0"/>
        <v>0</v>
      </c>
      <c r="G21" s="56"/>
      <c r="H21" s="70"/>
      <c r="I21" s="71"/>
      <c r="J21" s="71"/>
      <c r="K21" s="71"/>
      <c r="L21" s="69">
        <f t="shared" si="1"/>
        <v>0</v>
      </c>
      <c r="M21" s="56"/>
      <c r="N21" s="72">
        <f t="shared" si="2"/>
        <v>0</v>
      </c>
      <c r="O21" s="56"/>
      <c r="P21" s="73">
        <v>43496</v>
      </c>
      <c r="Q21" s="63" t="s">
        <v>32</v>
      </c>
      <c r="R21" s="63"/>
      <c r="S21" s="63" t="s">
        <v>33</v>
      </c>
      <c r="T21" s="63" t="s">
        <v>45</v>
      </c>
      <c r="U21" s="63">
        <v>3101193</v>
      </c>
      <c r="V21" s="74">
        <v>2400</v>
      </c>
      <c r="W21" s="73">
        <v>43496</v>
      </c>
      <c r="X21" s="75" t="s">
        <v>46</v>
      </c>
    </row>
    <row r="22" spans="1:24" s="65" customFormat="1" ht="22" customHeight="1" thickBot="1" x14ac:dyDescent="0.4">
      <c r="A22" s="76" t="s">
        <v>47</v>
      </c>
      <c r="B22" s="77">
        <f>+B15+B16+B17+B18+B19+B20+B21</f>
        <v>9200</v>
      </c>
      <c r="C22" s="77">
        <f>+C15+C16+C17+C18+C19+C20+C21</f>
        <v>0</v>
      </c>
      <c r="D22" s="77">
        <f>+D15+D16+D17+D18+D19+D20+D21</f>
        <v>2400</v>
      </c>
      <c r="E22" s="77">
        <f>+E15+E16+E17+E18+E19+E20+E21</f>
        <v>0</v>
      </c>
      <c r="F22" s="78">
        <f>+F15+F16+F17+F18+F19+F20+F21</f>
        <v>11600</v>
      </c>
      <c r="G22" s="56"/>
      <c r="H22" s="79">
        <f>+H15+H16+H17+H18+H19+H20+H21</f>
        <v>0</v>
      </c>
      <c r="I22" s="80">
        <f>+I15+I16+I17+I18+I19+I20+I21</f>
        <v>0</v>
      </c>
      <c r="J22" s="81">
        <f>+J15+J16+J17+J18+J19+J20+J21</f>
        <v>0</v>
      </c>
      <c r="K22" s="80">
        <f>+K15+K16+K17+K18+K19+K20+K21</f>
        <v>0</v>
      </c>
      <c r="L22" s="82">
        <f>+L15+L16+L17+L18+L19+L20+L21</f>
        <v>0</v>
      </c>
      <c r="M22" s="56"/>
      <c r="N22" s="83">
        <f>+N15+N16+N17+N18+N19+N20+N21</f>
        <v>11600</v>
      </c>
      <c r="O22" s="56"/>
      <c r="P22" s="84"/>
      <c r="Q22" s="85"/>
      <c r="R22" s="85"/>
      <c r="S22" s="85"/>
      <c r="T22" s="86"/>
      <c r="U22" s="85"/>
      <c r="V22" s="82">
        <f>+V15+V16+V17+V18+V19+V20+V21</f>
        <v>11600</v>
      </c>
      <c r="W22" s="84"/>
      <c r="X22" s="87"/>
    </row>
    <row r="23" spans="1:24" s="65" customFormat="1" ht="22" customHeight="1" x14ac:dyDescent="0.35">
      <c r="A23" s="88" t="s">
        <v>48</v>
      </c>
      <c r="B23" s="89">
        <v>5750</v>
      </c>
      <c r="C23" s="89">
        <v>0</v>
      </c>
      <c r="D23" s="89">
        <v>1200</v>
      </c>
      <c r="E23" s="89"/>
      <c r="F23" s="55">
        <f t="shared" ref="F23:F32" si="3">+B23+C23+D23+E23</f>
        <v>6950</v>
      </c>
      <c r="G23" s="56"/>
      <c r="H23" s="90"/>
      <c r="I23" s="91"/>
      <c r="J23" s="54"/>
      <c r="K23" s="91"/>
      <c r="L23" s="55">
        <f t="shared" ref="L23" si="4">SUM(H23:K23)</f>
        <v>0</v>
      </c>
      <c r="M23" s="56"/>
      <c r="N23" s="92">
        <f t="shared" ref="N23:N32" si="5">F23-L23</f>
        <v>6950</v>
      </c>
      <c r="O23" s="56"/>
      <c r="P23" s="61">
        <v>43511</v>
      </c>
      <c r="Q23" s="62" t="s">
        <v>32</v>
      </c>
      <c r="R23" s="62"/>
      <c r="S23" s="62" t="s">
        <v>33</v>
      </c>
      <c r="T23" s="63" t="s">
        <v>34</v>
      </c>
      <c r="U23" s="62" t="s">
        <v>49</v>
      </c>
      <c r="V23" s="55">
        <v>1800</v>
      </c>
      <c r="W23" s="61">
        <v>43511</v>
      </c>
      <c r="X23" s="64" t="s">
        <v>50</v>
      </c>
    </row>
    <row r="24" spans="1:24" s="65" customFormat="1" ht="22" customHeight="1" x14ac:dyDescent="0.35">
      <c r="A24" s="93"/>
      <c r="B24" s="94">
        <v>5750</v>
      </c>
      <c r="C24" s="94"/>
      <c r="D24" s="94">
        <v>1200</v>
      </c>
      <c r="E24" s="94"/>
      <c r="F24" s="74">
        <f t="shared" si="3"/>
        <v>6950</v>
      </c>
      <c r="G24" s="56"/>
      <c r="H24" s="70"/>
      <c r="I24" s="71"/>
      <c r="J24" s="68"/>
      <c r="K24" s="71"/>
      <c r="L24" s="74"/>
      <c r="M24" s="56"/>
      <c r="N24" s="60">
        <f t="shared" si="5"/>
        <v>6950</v>
      </c>
      <c r="O24" s="56"/>
      <c r="P24" s="73">
        <v>43511</v>
      </c>
      <c r="Q24" s="63" t="s">
        <v>32</v>
      </c>
      <c r="R24" s="63"/>
      <c r="S24" s="63" t="s">
        <v>33</v>
      </c>
      <c r="T24" s="63" t="s">
        <v>34</v>
      </c>
      <c r="U24" s="63" t="s">
        <v>51</v>
      </c>
      <c r="V24" s="74">
        <v>1200</v>
      </c>
      <c r="W24" s="73">
        <v>43511</v>
      </c>
      <c r="X24" s="75" t="s">
        <v>52</v>
      </c>
    </row>
    <row r="25" spans="1:24" s="65" customFormat="1" ht="22" customHeight="1" x14ac:dyDescent="0.35">
      <c r="A25" s="93"/>
      <c r="B25" s="94"/>
      <c r="C25" s="94"/>
      <c r="D25" s="94"/>
      <c r="E25" s="94"/>
      <c r="F25" s="74">
        <f t="shared" si="3"/>
        <v>0</v>
      </c>
      <c r="G25" s="56"/>
      <c r="H25" s="70"/>
      <c r="I25" s="71"/>
      <c r="J25" s="68"/>
      <c r="K25" s="71"/>
      <c r="L25" s="74"/>
      <c r="M25" s="56"/>
      <c r="N25" s="60">
        <f t="shared" si="5"/>
        <v>0</v>
      </c>
      <c r="O25" s="56"/>
      <c r="P25" s="73">
        <v>43511</v>
      </c>
      <c r="Q25" s="63" t="s">
        <v>32</v>
      </c>
      <c r="R25" s="63"/>
      <c r="S25" s="63" t="s">
        <v>33</v>
      </c>
      <c r="T25" s="63" t="s">
        <v>34</v>
      </c>
      <c r="U25" s="63">
        <v>2802192</v>
      </c>
      <c r="V25" s="74">
        <v>1150</v>
      </c>
      <c r="W25" s="73">
        <v>43511</v>
      </c>
      <c r="X25" s="75" t="s">
        <v>53</v>
      </c>
    </row>
    <row r="26" spans="1:24" s="65" customFormat="1" ht="22" customHeight="1" x14ac:dyDescent="0.35">
      <c r="A26" s="93"/>
      <c r="B26" s="94"/>
      <c r="C26" s="94"/>
      <c r="D26" s="94"/>
      <c r="E26" s="94"/>
      <c r="F26" s="74">
        <f t="shared" si="3"/>
        <v>0</v>
      </c>
      <c r="G26" s="56"/>
      <c r="H26" s="70"/>
      <c r="I26" s="71"/>
      <c r="J26" s="68"/>
      <c r="K26" s="71"/>
      <c r="L26" s="74"/>
      <c r="M26" s="56"/>
      <c r="N26" s="60">
        <f t="shared" si="5"/>
        <v>0</v>
      </c>
      <c r="O26" s="56"/>
      <c r="P26" s="73">
        <v>43511</v>
      </c>
      <c r="Q26" s="63" t="s">
        <v>32</v>
      </c>
      <c r="R26" s="63"/>
      <c r="S26" s="63" t="s">
        <v>33</v>
      </c>
      <c r="T26" s="63" t="s">
        <v>34</v>
      </c>
      <c r="U26" s="63">
        <v>8166224</v>
      </c>
      <c r="V26" s="74">
        <v>1600</v>
      </c>
      <c r="W26" s="73">
        <v>43511</v>
      </c>
      <c r="X26" s="75" t="s">
        <v>54</v>
      </c>
    </row>
    <row r="27" spans="1:24" s="65" customFormat="1" ht="22" customHeight="1" x14ac:dyDescent="0.35">
      <c r="A27" s="93"/>
      <c r="B27" s="94"/>
      <c r="C27" s="94"/>
      <c r="D27" s="94"/>
      <c r="E27" s="94"/>
      <c r="F27" s="74">
        <f t="shared" si="3"/>
        <v>0</v>
      </c>
      <c r="G27" s="56"/>
      <c r="H27" s="70"/>
      <c r="I27" s="71"/>
      <c r="J27" s="68"/>
      <c r="K27" s="71"/>
      <c r="L27" s="74"/>
      <c r="M27" s="56"/>
      <c r="N27" s="60">
        <f t="shared" si="5"/>
        <v>0</v>
      </c>
      <c r="O27" s="56"/>
      <c r="P27" s="73">
        <v>43524</v>
      </c>
      <c r="Q27" s="63" t="s">
        <v>32</v>
      </c>
      <c r="R27" s="63"/>
      <c r="S27" s="63" t="s">
        <v>33</v>
      </c>
      <c r="T27" s="63" t="s">
        <v>34</v>
      </c>
      <c r="U27" s="63" t="s">
        <v>55</v>
      </c>
      <c r="V27" s="74">
        <v>1800</v>
      </c>
      <c r="W27" s="73">
        <v>43524</v>
      </c>
      <c r="X27" s="75" t="s">
        <v>56</v>
      </c>
    </row>
    <row r="28" spans="1:24" s="65" customFormat="1" ht="22" customHeight="1" x14ac:dyDescent="0.35">
      <c r="A28" s="93"/>
      <c r="B28" s="94"/>
      <c r="C28" s="94"/>
      <c r="D28" s="94"/>
      <c r="E28" s="94"/>
      <c r="F28" s="74">
        <f t="shared" si="3"/>
        <v>0</v>
      </c>
      <c r="G28" s="56"/>
      <c r="H28" s="70"/>
      <c r="I28" s="71"/>
      <c r="J28" s="68"/>
      <c r="K28" s="71"/>
      <c r="L28" s="74"/>
      <c r="M28" s="56"/>
      <c r="N28" s="60">
        <f t="shared" si="5"/>
        <v>0</v>
      </c>
      <c r="O28" s="56"/>
      <c r="P28" s="73">
        <v>43524</v>
      </c>
      <c r="Q28" s="63" t="s">
        <v>32</v>
      </c>
      <c r="R28" s="63"/>
      <c r="S28" s="63" t="s">
        <v>33</v>
      </c>
      <c r="T28" s="63" t="s">
        <v>34</v>
      </c>
      <c r="U28" s="63" t="s">
        <v>57</v>
      </c>
      <c r="V28" s="74">
        <v>1200</v>
      </c>
      <c r="W28" s="73">
        <v>43524</v>
      </c>
      <c r="X28" s="75" t="s">
        <v>58</v>
      </c>
    </row>
    <row r="29" spans="1:24" s="65" customFormat="1" ht="22" customHeight="1" x14ac:dyDescent="0.35">
      <c r="A29" s="93"/>
      <c r="B29" s="94"/>
      <c r="C29" s="94"/>
      <c r="D29" s="94"/>
      <c r="E29" s="94"/>
      <c r="F29" s="74">
        <f t="shared" si="3"/>
        <v>0</v>
      </c>
      <c r="G29" s="56"/>
      <c r="H29" s="70"/>
      <c r="I29" s="71"/>
      <c r="J29" s="68"/>
      <c r="K29" s="71"/>
      <c r="L29" s="74"/>
      <c r="M29" s="56"/>
      <c r="N29" s="60">
        <f t="shared" si="5"/>
        <v>0</v>
      </c>
      <c r="O29" s="56"/>
      <c r="P29" s="73">
        <v>43524</v>
      </c>
      <c r="Q29" s="63" t="s">
        <v>32</v>
      </c>
      <c r="R29" s="63"/>
      <c r="S29" s="63" t="s">
        <v>33</v>
      </c>
      <c r="T29" s="63" t="s">
        <v>34</v>
      </c>
      <c r="U29" s="63">
        <v>2213749</v>
      </c>
      <c r="V29" s="74">
        <v>1600</v>
      </c>
      <c r="W29" s="73">
        <v>43524</v>
      </c>
      <c r="X29" s="75" t="s">
        <v>59</v>
      </c>
    </row>
    <row r="30" spans="1:24" s="65" customFormat="1" ht="22" customHeight="1" x14ac:dyDescent="0.35">
      <c r="A30" s="93"/>
      <c r="B30" s="94"/>
      <c r="C30" s="94"/>
      <c r="D30" s="94"/>
      <c r="E30" s="94"/>
      <c r="F30" s="74">
        <f t="shared" si="3"/>
        <v>0</v>
      </c>
      <c r="G30" s="56"/>
      <c r="H30" s="70"/>
      <c r="I30" s="71"/>
      <c r="J30" s="68"/>
      <c r="K30" s="71"/>
      <c r="L30" s="74"/>
      <c r="M30" s="56"/>
      <c r="N30" s="60">
        <f t="shared" si="5"/>
        <v>0</v>
      </c>
      <c r="O30" s="56"/>
      <c r="P30" s="73">
        <v>43524</v>
      </c>
      <c r="Q30" s="63" t="s">
        <v>32</v>
      </c>
      <c r="R30" s="63"/>
      <c r="S30" s="63" t="s">
        <v>33</v>
      </c>
      <c r="T30" s="63" t="s">
        <v>34</v>
      </c>
      <c r="U30" s="63">
        <v>1502192</v>
      </c>
      <c r="V30" s="74">
        <v>1150</v>
      </c>
      <c r="W30" s="73">
        <v>43524</v>
      </c>
      <c r="X30" s="75" t="s">
        <v>36</v>
      </c>
    </row>
    <row r="31" spans="1:24" s="65" customFormat="1" ht="22" customHeight="1" x14ac:dyDescent="0.35">
      <c r="A31" s="93"/>
      <c r="B31" s="94"/>
      <c r="C31" s="94"/>
      <c r="D31" s="94"/>
      <c r="E31" s="94"/>
      <c r="F31" s="74">
        <f t="shared" si="3"/>
        <v>0</v>
      </c>
      <c r="G31" s="56"/>
      <c r="H31" s="70"/>
      <c r="I31" s="71"/>
      <c r="J31" s="68"/>
      <c r="K31" s="71"/>
      <c r="L31" s="74"/>
      <c r="M31" s="56"/>
      <c r="N31" s="60">
        <f t="shared" si="5"/>
        <v>0</v>
      </c>
      <c r="O31" s="56"/>
      <c r="P31" s="73">
        <v>43511</v>
      </c>
      <c r="Q31" s="63" t="s">
        <v>32</v>
      </c>
      <c r="R31" s="63"/>
      <c r="S31" s="63" t="s">
        <v>33</v>
      </c>
      <c r="T31" s="63" t="s">
        <v>45</v>
      </c>
      <c r="U31" s="63">
        <v>1502191</v>
      </c>
      <c r="V31" s="74">
        <v>1200</v>
      </c>
      <c r="W31" s="73">
        <v>43511</v>
      </c>
      <c r="X31" s="75" t="s">
        <v>60</v>
      </c>
    </row>
    <row r="32" spans="1:24" s="65" customFormat="1" ht="22" customHeight="1" x14ac:dyDescent="0.35">
      <c r="A32" s="93"/>
      <c r="B32" s="94"/>
      <c r="C32" s="94"/>
      <c r="D32" s="94"/>
      <c r="E32" s="94"/>
      <c r="F32" s="74">
        <f t="shared" si="3"/>
        <v>0</v>
      </c>
      <c r="G32" s="56"/>
      <c r="H32" s="70"/>
      <c r="I32" s="71"/>
      <c r="J32" s="68"/>
      <c r="K32" s="71"/>
      <c r="L32" s="74"/>
      <c r="M32" s="56"/>
      <c r="N32" s="60">
        <f t="shared" si="5"/>
        <v>0</v>
      </c>
      <c r="O32" s="56"/>
      <c r="P32" s="73">
        <v>43524</v>
      </c>
      <c r="Q32" s="63" t="s">
        <v>32</v>
      </c>
      <c r="R32" s="63"/>
      <c r="S32" s="63" t="s">
        <v>33</v>
      </c>
      <c r="T32" s="63" t="s">
        <v>45</v>
      </c>
      <c r="U32" s="63">
        <v>2802193</v>
      </c>
      <c r="V32" s="74">
        <v>1200</v>
      </c>
      <c r="W32" s="73">
        <v>43524</v>
      </c>
      <c r="X32" s="75" t="s">
        <v>61</v>
      </c>
    </row>
    <row r="33" spans="1:24" s="65" customFormat="1" ht="22" customHeight="1" thickBot="1" x14ac:dyDescent="0.4">
      <c r="A33" s="76" t="s">
        <v>47</v>
      </c>
      <c r="B33" s="95">
        <f>+B23+B24+B25+B26+B27+B28+B29+B30+B31+B32</f>
        <v>11500</v>
      </c>
      <c r="C33" s="95">
        <f>+C23+C24+C25+C26+C27+C28+C29+C30+C31+C32</f>
        <v>0</v>
      </c>
      <c r="D33" s="95">
        <f>+D23+D24+D25+D26+D27+D28+D29+D30+D31+D32</f>
        <v>2400</v>
      </c>
      <c r="E33" s="95">
        <f>+E23+E24+E25+E26+E27+E28+E29+E30+E31+E32</f>
        <v>0</v>
      </c>
      <c r="F33" s="78">
        <f>+F23+F24+F25+F26+F27+F28+F29+F30+F31+F32</f>
        <v>13900</v>
      </c>
      <c r="G33" s="56"/>
      <c r="H33" s="96">
        <f>+H23+H24+H25+H26+H27+H28+H29+H30+H31+H32</f>
        <v>0</v>
      </c>
      <c r="I33" s="97">
        <f>+I23+I24+I25+I26+I27+I28+I29+I30+I31+I32</f>
        <v>0</v>
      </c>
      <c r="J33" s="77">
        <f>+J23+J24+J25+J26+J27+J28+J29+J30+J31+J32</f>
        <v>0</v>
      </c>
      <c r="K33" s="97">
        <f>+K23+K24+K25+K26+K27+K28+K29+K30+K31+K32</f>
        <v>0</v>
      </c>
      <c r="L33" s="78">
        <f>+L23+L24+L25+L26+L27+L28+L29+L30+L31+L32</f>
        <v>0</v>
      </c>
      <c r="M33" s="56"/>
      <c r="N33" s="83">
        <f>+N23+N24+N25+N26+N27+N28+N29+N30+N31+N32</f>
        <v>13900</v>
      </c>
      <c r="O33" s="56"/>
      <c r="P33" s="98"/>
      <c r="Q33" s="86"/>
      <c r="R33" s="86"/>
      <c r="S33" s="86"/>
      <c r="T33" s="86"/>
      <c r="U33" s="86"/>
      <c r="V33" s="99">
        <f>+V23+V24+V25+V26+V27+V28+V29+V30+V31+V32</f>
        <v>13900</v>
      </c>
      <c r="W33" s="98"/>
      <c r="X33" s="100"/>
    </row>
    <row r="34" spans="1:24" s="65" customFormat="1" ht="22" customHeight="1" x14ac:dyDescent="0.35">
      <c r="A34" s="53" t="s">
        <v>62</v>
      </c>
      <c r="B34" s="89">
        <v>5750</v>
      </c>
      <c r="C34" s="89"/>
      <c r="D34" s="89">
        <v>2700</v>
      </c>
      <c r="E34" s="89"/>
      <c r="F34" s="55">
        <f t="shared" ref="F34:F44" si="6">+B34+C34+D34+E34</f>
        <v>8450</v>
      </c>
      <c r="G34" s="56"/>
      <c r="H34" s="70"/>
      <c r="I34" s="71"/>
      <c r="J34" s="68"/>
      <c r="K34" s="71"/>
      <c r="L34" s="74">
        <f t="shared" ref="L34:L44" si="7">SUM(H34:K34)</f>
        <v>0</v>
      </c>
      <c r="M34" s="56"/>
      <c r="N34" s="60">
        <f t="shared" ref="N34:N44" si="8">F34-L34</f>
        <v>8450</v>
      </c>
      <c r="O34" s="56"/>
      <c r="P34" s="73">
        <v>43539</v>
      </c>
      <c r="Q34" s="63" t="s">
        <v>32</v>
      </c>
      <c r="R34" s="63"/>
      <c r="S34" s="63" t="s">
        <v>33</v>
      </c>
      <c r="T34" s="63" t="s">
        <v>34</v>
      </c>
      <c r="U34" s="63" t="s">
        <v>63</v>
      </c>
      <c r="V34" s="101">
        <v>1800</v>
      </c>
      <c r="W34" s="73">
        <v>43539</v>
      </c>
      <c r="X34" s="75" t="s">
        <v>64</v>
      </c>
    </row>
    <row r="35" spans="1:24" s="65" customFormat="1" ht="22" customHeight="1" x14ac:dyDescent="0.35">
      <c r="A35" s="66"/>
      <c r="B35" s="94">
        <v>3950</v>
      </c>
      <c r="C35" s="94"/>
      <c r="D35" s="94">
        <v>2700</v>
      </c>
      <c r="E35" s="94"/>
      <c r="F35" s="74">
        <f t="shared" si="6"/>
        <v>6650</v>
      </c>
      <c r="G35" s="56"/>
      <c r="H35" s="70"/>
      <c r="I35" s="71"/>
      <c r="J35" s="68"/>
      <c r="K35" s="71"/>
      <c r="L35" s="74">
        <f t="shared" si="7"/>
        <v>0</v>
      </c>
      <c r="M35" s="56"/>
      <c r="N35" s="60">
        <f t="shared" si="8"/>
        <v>6650</v>
      </c>
      <c r="O35" s="56"/>
      <c r="P35" s="73">
        <v>43539</v>
      </c>
      <c r="Q35" s="63" t="s">
        <v>32</v>
      </c>
      <c r="R35" s="63"/>
      <c r="S35" s="63" t="s">
        <v>33</v>
      </c>
      <c r="T35" s="63" t="s">
        <v>34</v>
      </c>
      <c r="U35" s="63" t="s">
        <v>65</v>
      </c>
      <c r="V35" s="101">
        <v>1200</v>
      </c>
      <c r="W35" s="73">
        <v>43539</v>
      </c>
      <c r="X35" s="75" t="s">
        <v>66</v>
      </c>
    </row>
    <row r="36" spans="1:24" s="65" customFormat="1" ht="22" customHeight="1" x14ac:dyDescent="0.35">
      <c r="A36" s="66"/>
      <c r="B36" s="94"/>
      <c r="C36" s="94"/>
      <c r="D36" s="94"/>
      <c r="E36" s="94"/>
      <c r="F36" s="74">
        <f t="shared" si="6"/>
        <v>0</v>
      </c>
      <c r="G36" s="56"/>
      <c r="H36" s="70"/>
      <c r="I36" s="71"/>
      <c r="J36" s="68"/>
      <c r="K36" s="71"/>
      <c r="L36" s="74">
        <f t="shared" si="7"/>
        <v>0</v>
      </c>
      <c r="M36" s="56"/>
      <c r="N36" s="60">
        <f t="shared" si="8"/>
        <v>0</v>
      </c>
      <c r="O36" s="56"/>
      <c r="P36" s="73">
        <v>43539</v>
      </c>
      <c r="Q36" s="63" t="s">
        <v>32</v>
      </c>
      <c r="R36" s="63"/>
      <c r="S36" s="63" t="s">
        <v>33</v>
      </c>
      <c r="T36" s="63" t="s">
        <v>34</v>
      </c>
      <c r="U36" s="63">
        <v>8157976</v>
      </c>
      <c r="V36" s="101">
        <v>1150</v>
      </c>
      <c r="W36" s="73">
        <v>43539</v>
      </c>
      <c r="X36" s="75" t="s">
        <v>67</v>
      </c>
    </row>
    <row r="37" spans="1:24" s="65" customFormat="1" ht="22" customHeight="1" x14ac:dyDescent="0.35">
      <c r="A37" s="66"/>
      <c r="B37" s="94"/>
      <c r="C37" s="94"/>
      <c r="D37" s="94"/>
      <c r="E37" s="94"/>
      <c r="F37" s="74">
        <f t="shared" si="6"/>
        <v>0</v>
      </c>
      <c r="G37" s="56"/>
      <c r="H37" s="70"/>
      <c r="I37" s="71"/>
      <c r="J37" s="68"/>
      <c r="K37" s="71"/>
      <c r="L37" s="74">
        <f t="shared" si="7"/>
        <v>0</v>
      </c>
      <c r="M37" s="56"/>
      <c r="N37" s="60">
        <f t="shared" si="8"/>
        <v>0</v>
      </c>
      <c r="O37" s="56"/>
      <c r="P37" s="73">
        <v>43539</v>
      </c>
      <c r="Q37" s="63" t="s">
        <v>32</v>
      </c>
      <c r="R37" s="63"/>
      <c r="S37" s="63" t="s">
        <v>33</v>
      </c>
      <c r="T37" s="63" t="s">
        <v>34</v>
      </c>
      <c r="U37" s="63">
        <v>8097720</v>
      </c>
      <c r="V37" s="101">
        <v>1600</v>
      </c>
      <c r="W37" s="73">
        <v>43539</v>
      </c>
      <c r="X37" s="75" t="s">
        <v>68</v>
      </c>
    </row>
    <row r="38" spans="1:24" s="65" customFormat="1" ht="22" customHeight="1" x14ac:dyDescent="0.35">
      <c r="A38" s="66"/>
      <c r="B38" s="94"/>
      <c r="C38" s="94"/>
      <c r="D38" s="94"/>
      <c r="E38" s="94"/>
      <c r="F38" s="74">
        <f t="shared" si="6"/>
        <v>0</v>
      </c>
      <c r="G38" s="56"/>
      <c r="H38" s="70"/>
      <c r="I38" s="71"/>
      <c r="J38" s="68"/>
      <c r="K38" s="71"/>
      <c r="L38" s="74">
        <f t="shared" si="7"/>
        <v>0</v>
      </c>
      <c r="M38" s="56"/>
      <c r="N38" s="60">
        <f t="shared" si="8"/>
        <v>0</v>
      </c>
      <c r="O38" s="56"/>
      <c r="P38" s="73">
        <v>43552</v>
      </c>
      <c r="Q38" s="63" t="s">
        <v>32</v>
      </c>
      <c r="R38" s="63"/>
      <c r="S38" s="63" t="s">
        <v>33</v>
      </c>
      <c r="T38" s="63" t="s">
        <v>34</v>
      </c>
      <c r="U38" s="63" t="s">
        <v>69</v>
      </c>
      <c r="V38" s="101">
        <v>1200</v>
      </c>
      <c r="W38" s="73">
        <v>43552</v>
      </c>
      <c r="X38" s="75" t="s">
        <v>70</v>
      </c>
    </row>
    <row r="39" spans="1:24" s="65" customFormat="1" ht="22" customHeight="1" x14ac:dyDescent="0.35">
      <c r="A39" s="66"/>
      <c r="B39" s="94"/>
      <c r="C39" s="94"/>
      <c r="D39" s="94"/>
      <c r="E39" s="94"/>
      <c r="F39" s="74">
        <f t="shared" si="6"/>
        <v>0</v>
      </c>
      <c r="G39" s="56"/>
      <c r="H39" s="70"/>
      <c r="I39" s="71"/>
      <c r="J39" s="68"/>
      <c r="K39" s="71"/>
      <c r="L39" s="74">
        <f t="shared" si="7"/>
        <v>0</v>
      </c>
      <c r="M39" s="56"/>
      <c r="N39" s="60">
        <f t="shared" si="8"/>
        <v>0</v>
      </c>
      <c r="O39" s="56"/>
      <c r="P39" s="73">
        <v>43553</v>
      </c>
      <c r="Q39" s="63" t="s">
        <v>32</v>
      </c>
      <c r="R39" s="63"/>
      <c r="S39" s="63" t="s">
        <v>33</v>
      </c>
      <c r="T39" s="63" t="s">
        <v>34</v>
      </c>
      <c r="U39" s="63">
        <v>6263082</v>
      </c>
      <c r="V39" s="101">
        <v>1150</v>
      </c>
      <c r="W39" s="73">
        <v>43553</v>
      </c>
      <c r="X39" s="75" t="s">
        <v>60</v>
      </c>
    </row>
    <row r="40" spans="1:24" s="65" customFormat="1" ht="27.75" customHeight="1" x14ac:dyDescent="0.35">
      <c r="A40" s="102"/>
      <c r="B40" s="103"/>
      <c r="C40" s="103"/>
      <c r="D40" s="103"/>
      <c r="E40" s="103"/>
      <c r="F40" s="104">
        <f t="shared" si="6"/>
        <v>0</v>
      </c>
      <c r="G40" s="105"/>
      <c r="H40" s="106"/>
      <c r="I40" s="107"/>
      <c r="J40" s="108"/>
      <c r="K40" s="107"/>
      <c r="L40" s="109">
        <f t="shared" si="7"/>
        <v>0</v>
      </c>
      <c r="M40" s="105"/>
      <c r="N40" s="110">
        <f t="shared" si="8"/>
        <v>0</v>
      </c>
      <c r="O40" s="105"/>
      <c r="P40" s="111">
        <v>43553</v>
      </c>
      <c r="Q40" s="112" t="s">
        <v>32</v>
      </c>
      <c r="R40" s="112"/>
      <c r="S40" s="112" t="s">
        <v>33</v>
      </c>
      <c r="T40" s="112" t="s">
        <v>34</v>
      </c>
      <c r="U40" s="112">
        <v>4713458</v>
      </c>
      <c r="V40" s="113">
        <v>1600</v>
      </c>
      <c r="W40" s="111">
        <v>43553</v>
      </c>
      <c r="X40" s="114" t="s">
        <v>71</v>
      </c>
    </row>
    <row r="41" spans="1:24" s="65" customFormat="1" ht="22" customHeight="1" x14ac:dyDescent="0.35">
      <c r="A41" s="66" t="s">
        <v>62</v>
      </c>
      <c r="B41" s="94"/>
      <c r="C41" s="94"/>
      <c r="D41" s="94"/>
      <c r="E41" s="94"/>
      <c r="F41" s="74">
        <f t="shared" si="6"/>
        <v>0</v>
      </c>
      <c r="G41" s="56"/>
      <c r="H41" s="70"/>
      <c r="I41" s="71"/>
      <c r="J41" s="68"/>
      <c r="K41" s="71"/>
      <c r="L41" s="74">
        <f t="shared" si="7"/>
        <v>0</v>
      </c>
      <c r="M41" s="56"/>
      <c r="N41" s="60">
        <f t="shared" si="8"/>
        <v>0</v>
      </c>
      <c r="O41" s="56"/>
      <c r="P41" s="73">
        <v>43539</v>
      </c>
      <c r="Q41" s="63" t="s">
        <v>32</v>
      </c>
      <c r="R41" s="63"/>
      <c r="S41" s="63" t="s">
        <v>33</v>
      </c>
      <c r="T41" s="63" t="s">
        <v>45</v>
      </c>
      <c r="U41" s="63" t="s">
        <v>72</v>
      </c>
      <c r="V41" s="101">
        <v>1500</v>
      </c>
      <c r="W41" s="73">
        <v>43539</v>
      </c>
      <c r="X41" s="75" t="s">
        <v>73</v>
      </c>
    </row>
    <row r="42" spans="1:24" s="65" customFormat="1" ht="22" customHeight="1" x14ac:dyDescent="0.35">
      <c r="A42" s="66"/>
      <c r="B42" s="94"/>
      <c r="C42" s="94"/>
      <c r="D42" s="94"/>
      <c r="E42" s="94"/>
      <c r="F42" s="74">
        <f t="shared" si="6"/>
        <v>0</v>
      </c>
      <c r="G42" s="56"/>
      <c r="H42" s="70"/>
      <c r="I42" s="71"/>
      <c r="J42" s="68"/>
      <c r="K42" s="71"/>
      <c r="L42" s="74">
        <f t="shared" si="7"/>
        <v>0</v>
      </c>
      <c r="M42" s="56"/>
      <c r="N42" s="60">
        <f t="shared" si="8"/>
        <v>0</v>
      </c>
      <c r="O42" s="56"/>
      <c r="P42" s="73">
        <v>43539</v>
      </c>
      <c r="Q42" s="63" t="s">
        <v>32</v>
      </c>
      <c r="R42" s="63"/>
      <c r="S42" s="63" t="s">
        <v>33</v>
      </c>
      <c r="T42" s="63" t="s">
        <v>45</v>
      </c>
      <c r="U42" s="63">
        <v>1503191</v>
      </c>
      <c r="V42" s="101">
        <v>1200</v>
      </c>
      <c r="W42" s="73">
        <v>43539</v>
      </c>
      <c r="X42" s="75" t="s">
        <v>74</v>
      </c>
    </row>
    <row r="43" spans="1:24" s="65" customFormat="1" ht="22" customHeight="1" x14ac:dyDescent="0.35">
      <c r="A43" s="66"/>
      <c r="B43" s="94"/>
      <c r="C43" s="94"/>
      <c r="D43" s="94"/>
      <c r="E43" s="94"/>
      <c r="F43" s="74">
        <f t="shared" si="6"/>
        <v>0</v>
      </c>
      <c r="G43" s="56"/>
      <c r="H43" s="70"/>
      <c r="I43" s="71"/>
      <c r="J43" s="68"/>
      <c r="K43" s="71"/>
      <c r="L43" s="74">
        <f t="shared" si="7"/>
        <v>0</v>
      </c>
      <c r="M43" s="56"/>
      <c r="N43" s="60">
        <f t="shared" si="8"/>
        <v>0</v>
      </c>
      <c r="O43" s="56"/>
      <c r="P43" s="73">
        <v>43553</v>
      </c>
      <c r="Q43" s="63" t="s">
        <v>32</v>
      </c>
      <c r="R43" s="63"/>
      <c r="S43" s="63" t="s">
        <v>33</v>
      </c>
      <c r="T43" s="63" t="s">
        <v>45</v>
      </c>
      <c r="U43" s="63">
        <v>2903191</v>
      </c>
      <c r="V43" s="101">
        <v>1200</v>
      </c>
      <c r="W43" s="73">
        <v>43553</v>
      </c>
      <c r="X43" s="75" t="s">
        <v>75</v>
      </c>
    </row>
    <row r="44" spans="1:24" s="65" customFormat="1" ht="22" customHeight="1" x14ac:dyDescent="0.35">
      <c r="A44" s="93"/>
      <c r="B44" s="115"/>
      <c r="C44" s="115"/>
      <c r="D44" s="115"/>
      <c r="E44" s="115"/>
      <c r="F44" s="69">
        <f t="shared" si="6"/>
        <v>0</v>
      </c>
      <c r="G44" s="56"/>
      <c r="H44" s="116"/>
      <c r="I44" s="117"/>
      <c r="J44" s="67"/>
      <c r="K44" s="117"/>
      <c r="L44" s="69">
        <f t="shared" si="7"/>
        <v>0</v>
      </c>
      <c r="M44" s="56"/>
      <c r="N44" s="72">
        <f t="shared" si="8"/>
        <v>0</v>
      </c>
      <c r="O44" s="56"/>
      <c r="P44" s="118">
        <v>43553</v>
      </c>
      <c r="Q44" s="119" t="s">
        <v>32</v>
      </c>
      <c r="R44" s="119"/>
      <c r="S44" s="119" t="s">
        <v>33</v>
      </c>
      <c r="T44" s="119" t="s">
        <v>45</v>
      </c>
      <c r="U44" s="119" t="s">
        <v>76</v>
      </c>
      <c r="V44" s="120">
        <v>1500</v>
      </c>
      <c r="W44" s="118">
        <v>43553</v>
      </c>
      <c r="X44" s="121" t="s">
        <v>77</v>
      </c>
    </row>
    <row r="45" spans="1:24" s="65" customFormat="1" ht="22" customHeight="1" thickBot="1" x14ac:dyDescent="0.4">
      <c r="A45" s="76" t="s">
        <v>47</v>
      </c>
      <c r="B45" s="95">
        <f>B34+B35+B36+B37+B38+B39+B40+B41+B42+B43+B44</f>
        <v>9700</v>
      </c>
      <c r="C45" s="95">
        <f>C34+C35+C36+C37+C38+C39+C40+C41+C42+C43+C44</f>
        <v>0</v>
      </c>
      <c r="D45" s="95">
        <f>D34+D35+D36+D37+D38+D39+D40+D41+D42+D43+D44</f>
        <v>5400</v>
      </c>
      <c r="E45" s="95">
        <f>E34+E35+E36+E37+E38+E39+E40+E41+E42+E43+E44</f>
        <v>0</v>
      </c>
      <c r="F45" s="78">
        <f>F34+F35+F36+F37+F38+F39+F40+F41+F42+F43+F44</f>
        <v>15100</v>
      </c>
      <c r="G45" s="56"/>
      <c r="H45" s="79">
        <f>H34+H35+H36+H37+H38+H39+H40+H41+H42+H43+H44</f>
        <v>0</v>
      </c>
      <c r="I45" s="80">
        <f>I34+I35+I36+I37+I38+I39+I40+I41+I42+I43+I44</f>
        <v>0</v>
      </c>
      <c r="J45" s="81">
        <f>J34+J35+J36+J37+J38+J39+J40+J41+J42+J43+J44</f>
        <v>0</v>
      </c>
      <c r="K45" s="80">
        <f>K34+K35+K36+K37+K38+K39+K40+K41+K42+K43+K44</f>
        <v>0</v>
      </c>
      <c r="L45" s="82">
        <f>L34+L35+L36+L37+L38+L39+L40+L41+L42+L43+L44</f>
        <v>0</v>
      </c>
      <c r="M45" s="56"/>
      <c r="N45" s="122">
        <f>N34+N35+N36+N37+N38+N39+N40+N41+N42+N43+N44</f>
        <v>15100</v>
      </c>
      <c r="O45" s="56"/>
      <c r="P45" s="84"/>
      <c r="Q45" s="85"/>
      <c r="R45" s="85"/>
      <c r="S45" s="85"/>
      <c r="T45" s="85"/>
      <c r="U45" s="85"/>
      <c r="V45" s="99">
        <f>+V34+V35+V36+V37+V38+V39+V40+V41+V42+V43+V44</f>
        <v>15100</v>
      </c>
      <c r="W45" s="84"/>
      <c r="X45" s="87"/>
    </row>
    <row r="46" spans="1:24" s="65" customFormat="1" ht="22" customHeight="1" x14ac:dyDescent="0.35">
      <c r="A46" s="53" t="s">
        <v>78</v>
      </c>
      <c r="B46" s="89">
        <v>3950</v>
      </c>
      <c r="C46" s="89"/>
      <c r="D46" s="89">
        <v>2700</v>
      </c>
      <c r="E46" s="89"/>
      <c r="F46" s="55">
        <f t="shared" ref="F46:F55" si="9">+B46+C46+D46+E46</f>
        <v>6650</v>
      </c>
      <c r="G46" s="56"/>
      <c r="H46" s="90"/>
      <c r="I46" s="91"/>
      <c r="J46" s="54"/>
      <c r="K46" s="91"/>
      <c r="L46" s="55">
        <f t="shared" ref="L46:L55" si="10">SUM(H46:K46)</f>
        <v>0</v>
      </c>
      <c r="M46" s="56"/>
      <c r="N46" s="92">
        <f t="shared" ref="N46:N55" si="11">F46-L46</f>
        <v>6650</v>
      </c>
      <c r="O46" s="56"/>
      <c r="P46" s="61">
        <v>43566</v>
      </c>
      <c r="Q46" s="62" t="s">
        <v>32</v>
      </c>
      <c r="R46" s="62"/>
      <c r="S46" s="62" t="s">
        <v>33</v>
      </c>
      <c r="T46" s="62" t="s">
        <v>34</v>
      </c>
      <c r="U46" s="62" t="s">
        <v>79</v>
      </c>
      <c r="V46" s="123">
        <v>1600</v>
      </c>
      <c r="W46" s="61">
        <v>43566</v>
      </c>
      <c r="X46" s="64" t="s">
        <v>77</v>
      </c>
    </row>
    <row r="47" spans="1:24" s="65" customFormat="1" ht="22" customHeight="1" x14ac:dyDescent="0.35">
      <c r="A47" s="66"/>
      <c r="B47" s="124">
        <v>3950</v>
      </c>
      <c r="C47" s="124"/>
      <c r="D47" s="124">
        <v>2700</v>
      </c>
      <c r="E47" s="124"/>
      <c r="F47" s="82">
        <f t="shared" si="9"/>
        <v>6650</v>
      </c>
      <c r="G47" s="56"/>
      <c r="H47" s="79"/>
      <c r="I47" s="80"/>
      <c r="J47" s="81"/>
      <c r="K47" s="80"/>
      <c r="L47" s="82">
        <f t="shared" si="10"/>
        <v>0</v>
      </c>
      <c r="M47" s="56"/>
      <c r="N47" s="60">
        <f t="shared" si="11"/>
        <v>6650</v>
      </c>
      <c r="O47" s="56"/>
      <c r="P47" s="73">
        <v>43566</v>
      </c>
      <c r="Q47" s="63" t="s">
        <v>32</v>
      </c>
      <c r="R47" s="85"/>
      <c r="S47" s="63" t="s">
        <v>33</v>
      </c>
      <c r="T47" s="85" t="s">
        <v>34</v>
      </c>
      <c r="U47" s="85" t="s">
        <v>80</v>
      </c>
      <c r="V47" s="125">
        <v>1200</v>
      </c>
      <c r="W47" s="126">
        <v>43566</v>
      </c>
      <c r="X47" s="87" t="s">
        <v>81</v>
      </c>
    </row>
    <row r="48" spans="1:24" s="65" customFormat="1" ht="22" customHeight="1" x14ac:dyDescent="0.35">
      <c r="A48" s="66"/>
      <c r="B48" s="124"/>
      <c r="C48" s="124"/>
      <c r="D48" s="124"/>
      <c r="E48" s="124"/>
      <c r="F48" s="82">
        <f t="shared" si="9"/>
        <v>0</v>
      </c>
      <c r="G48" s="56"/>
      <c r="H48" s="79"/>
      <c r="I48" s="80"/>
      <c r="J48" s="81"/>
      <c r="K48" s="80"/>
      <c r="L48" s="82">
        <f t="shared" si="10"/>
        <v>0</v>
      </c>
      <c r="M48" s="56"/>
      <c r="N48" s="60">
        <f t="shared" si="11"/>
        <v>0</v>
      </c>
      <c r="O48" s="56"/>
      <c r="P48" s="73">
        <v>43570</v>
      </c>
      <c r="Q48" s="63" t="s">
        <v>32</v>
      </c>
      <c r="R48" s="85"/>
      <c r="S48" s="63" t="s">
        <v>33</v>
      </c>
      <c r="T48" s="85" t="s">
        <v>34</v>
      </c>
      <c r="U48" s="85">
        <v>1504192</v>
      </c>
      <c r="V48" s="125">
        <v>1150</v>
      </c>
      <c r="W48" s="126">
        <v>43570</v>
      </c>
      <c r="X48" s="87" t="s">
        <v>60</v>
      </c>
    </row>
    <row r="49" spans="1:24" s="65" customFormat="1" ht="22" customHeight="1" x14ac:dyDescent="0.35">
      <c r="A49" s="66"/>
      <c r="B49" s="124"/>
      <c r="C49" s="124"/>
      <c r="D49" s="124"/>
      <c r="E49" s="124"/>
      <c r="F49" s="82">
        <f t="shared" si="9"/>
        <v>0</v>
      </c>
      <c r="G49" s="56"/>
      <c r="H49" s="79"/>
      <c r="I49" s="80"/>
      <c r="J49" s="81"/>
      <c r="K49" s="80"/>
      <c r="L49" s="82">
        <f t="shared" si="10"/>
        <v>0</v>
      </c>
      <c r="M49" s="56"/>
      <c r="N49" s="60">
        <f t="shared" si="11"/>
        <v>0</v>
      </c>
      <c r="O49" s="56"/>
      <c r="P49" s="73">
        <v>43585</v>
      </c>
      <c r="Q49" s="63" t="s">
        <v>32</v>
      </c>
      <c r="R49" s="85"/>
      <c r="S49" s="63" t="s">
        <v>33</v>
      </c>
      <c r="T49" s="85" t="s">
        <v>34</v>
      </c>
      <c r="U49" s="85" t="s">
        <v>82</v>
      </c>
      <c r="V49" s="125">
        <v>1200</v>
      </c>
      <c r="W49" s="126">
        <v>43585</v>
      </c>
      <c r="X49" s="87" t="s">
        <v>83</v>
      </c>
    </row>
    <row r="50" spans="1:24" s="65" customFormat="1" ht="22" customHeight="1" x14ac:dyDescent="0.35">
      <c r="A50" s="66"/>
      <c r="B50" s="124"/>
      <c r="C50" s="124"/>
      <c r="D50" s="124"/>
      <c r="E50" s="124"/>
      <c r="F50" s="82">
        <f t="shared" si="9"/>
        <v>0</v>
      </c>
      <c r="G50" s="56"/>
      <c r="H50" s="79"/>
      <c r="I50" s="80"/>
      <c r="J50" s="81"/>
      <c r="K50" s="80"/>
      <c r="L50" s="82">
        <f t="shared" si="10"/>
        <v>0</v>
      </c>
      <c r="M50" s="56"/>
      <c r="N50" s="60">
        <f t="shared" si="11"/>
        <v>0</v>
      </c>
      <c r="O50" s="56"/>
      <c r="P50" s="73">
        <v>43585</v>
      </c>
      <c r="Q50" s="63" t="s">
        <v>32</v>
      </c>
      <c r="R50" s="85"/>
      <c r="S50" s="63" t="s">
        <v>33</v>
      </c>
      <c r="T50" s="85" t="s">
        <v>34</v>
      </c>
      <c r="U50" s="85">
        <v>9332923</v>
      </c>
      <c r="V50" s="125">
        <v>1600</v>
      </c>
      <c r="W50" s="126">
        <v>43585</v>
      </c>
      <c r="X50" s="87" t="s">
        <v>84</v>
      </c>
    </row>
    <row r="51" spans="1:24" s="65" customFormat="1" ht="22" customHeight="1" x14ac:dyDescent="0.35">
      <c r="A51" s="66"/>
      <c r="B51" s="124"/>
      <c r="C51" s="124"/>
      <c r="D51" s="124"/>
      <c r="E51" s="124"/>
      <c r="F51" s="82">
        <f t="shared" si="9"/>
        <v>0</v>
      </c>
      <c r="G51" s="56"/>
      <c r="H51" s="79"/>
      <c r="I51" s="80"/>
      <c r="J51" s="81"/>
      <c r="K51" s="80"/>
      <c r="L51" s="82">
        <f t="shared" si="10"/>
        <v>0</v>
      </c>
      <c r="M51" s="56"/>
      <c r="N51" s="60">
        <f t="shared" si="11"/>
        <v>0</v>
      </c>
      <c r="O51" s="56"/>
      <c r="P51" s="73">
        <v>43585</v>
      </c>
      <c r="Q51" s="63" t="s">
        <v>32</v>
      </c>
      <c r="R51" s="85"/>
      <c r="S51" s="63" t="s">
        <v>33</v>
      </c>
      <c r="T51" s="85" t="s">
        <v>34</v>
      </c>
      <c r="U51" s="85">
        <v>3004192</v>
      </c>
      <c r="V51" s="125">
        <v>1150</v>
      </c>
      <c r="W51" s="126">
        <v>43585</v>
      </c>
      <c r="X51" s="87" t="s">
        <v>85</v>
      </c>
    </row>
    <row r="52" spans="1:24" s="65" customFormat="1" ht="22" customHeight="1" x14ac:dyDescent="0.35">
      <c r="A52" s="66"/>
      <c r="B52" s="124"/>
      <c r="C52" s="124"/>
      <c r="D52" s="124"/>
      <c r="E52" s="124"/>
      <c r="F52" s="82">
        <f t="shared" si="9"/>
        <v>0</v>
      </c>
      <c r="G52" s="56"/>
      <c r="H52" s="79"/>
      <c r="I52" s="80"/>
      <c r="J52" s="81"/>
      <c r="K52" s="80"/>
      <c r="L52" s="82">
        <f t="shared" si="10"/>
        <v>0</v>
      </c>
      <c r="M52" s="56"/>
      <c r="N52" s="60">
        <f t="shared" si="11"/>
        <v>0</v>
      </c>
      <c r="O52" s="56"/>
      <c r="P52" s="73">
        <v>43567</v>
      </c>
      <c r="Q52" s="63" t="s">
        <v>32</v>
      </c>
      <c r="R52" s="85"/>
      <c r="S52" s="63" t="s">
        <v>33</v>
      </c>
      <c r="T52" s="85" t="s">
        <v>45</v>
      </c>
      <c r="U52" s="85" t="s">
        <v>86</v>
      </c>
      <c r="V52" s="125">
        <v>1500</v>
      </c>
      <c r="W52" s="126">
        <v>43567</v>
      </c>
      <c r="X52" s="87" t="s">
        <v>87</v>
      </c>
    </row>
    <row r="53" spans="1:24" s="65" customFormat="1" ht="22" customHeight="1" x14ac:dyDescent="0.35">
      <c r="A53" s="66"/>
      <c r="B53" s="124"/>
      <c r="C53" s="124"/>
      <c r="D53" s="124"/>
      <c r="E53" s="124"/>
      <c r="F53" s="82">
        <f t="shared" si="9"/>
        <v>0</v>
      </c>
      <c r="G53" s="56"/>
      <c r="H53" s="79"/>
      <c r="I53" s="80"/>
      <c r="J53" s="81"/>
      <c r="K53" s="80"/>
      <c r="L53" s="82">
        <f t="shared" si="10"/>
        <v>0</v>
      </c>
      <c r="M53" s="56"/>
      <c r="N53" s="60">
        <f t="shared" si="11"/>
        <v>0</v>
      </c>
      <c r="O53" s="56"/>
      <c r="P53" s="73">
        <v>43570</v>
      </c>
      <c r="Q53" s="63" t="s">
        <v>32</v>
      </c>
      <c r="R53" s="85"/>
      <c r="S53" s="63" t="s">
        <v>33</v>
      </c>
      <c r="T53" s="85" t="s">
        <v>45</v>
      </c>
      <c r="U53" s="85">
        <v>1504191</v>
      </c>
      <c r="V53" s="125">
        <v>1200</v>
      </c>
      <c r="W53" s="126">
        <v>43570</v>
      </c>
      <c r="X53" s="87" t="s">
        <v>88</v>
      </c>
    </row>
    <row r="54" spans="1:24" s="65" customFormat="1" ht="22" customHeight="1" x14ac:dyDescent="0.35">
      <c r="A54" s="66"/>
      <c r="B54" s="124"/>
      <c r="C54" s="124"/>
      <c r="D54" s="124"/>
      <c r="E54" s="124"/>
      <c r="F54" s="82">
        <f t="shared" si="9"/>
        <v>0</v>
      </c>
      <c r="G54" s="56"/>
      <c r="H54" s="79"/>
      <c r="I54" s="80"/>
      <c r="J54" s="81"/>
      <c r="K54" s="80"/>
      <c r="L54" s="82">
        <f t="shared" si="10"/>
        <v>0</v>
      </c>
      <c r="M54" s="56"/>
      <c r="N54" s="60">
        <f t="shared" si="11"/>
        <v>0</v>
      </c>
      <c r="O54" s="56"/>
      <c r="P54" s="73">
        <v>43585</v>
      </c>
      <c r="Q54" s="63" t="s">
        <v>32</v>
      </c>
      <c r="R54" s="85"/>
      <c r="S54" s="63" t="s">
        <v>33</v>
      </c>
      <c r="T54" s="85" t="s">
        <v>45</v>
      </c>
      <c r="U54" s="85" t="s">
        <v>89</v>
      </c>
      <c r="V54" s="125">
        <v>1500</v>
      </c>
      <c r="W54" s="126">
        <v>43585</v>
      </c>
      <c r="X54" s="87" t="s">
        <v>90</v>
      </c>
    </row>
    <row r="55" spans="1:24" s="65" customFormat="1" ht="22" customHeight="1" x14ac:dyDescent="0.35">
      <c r="A55" s="66"/>
      <c r="B55" s="124"/>
      <c r="C55" s="124"/>
      <c r="D55" s="124"/>
      <c r="E55" s="124"/>
      <c r="F55" s="82">
        <f t="shared" si="9"/>
        <v>0</v>
      </c>
      <c r="G55" s="56"/>
      <c r="H55" s="79"/>
      <c r="I55" s="80"/>
      <c r="J55" s="81"/>
      <c r="K55" s="80"/>
      <c r="L55" s="82">
        <f t="shared" si="10"/>
        <v>0</v>
      </c>
      <c r="M55" s="56"/>
      <c r="N55" s="60">
        <f t="shared" si="11"/>
        <v>0</v>
      </c>
      <c r="O55" s="56"/>
      <c r="P55" s="73">
        <v>43585</v>
      </c>
      <c r="Q55" s="63" t="s">
        <v>32</v>
      </c>
      <c r="R55" s="85"/>
      <c r="S55" s="63" t="s">
        <v>33</v>
      </c>
      <c r="T55" s="85" t="s">
        <v>45</v>
      </c>
      <c r="U55" s="85">
        <v>3004191</v>
      </c>
      <c r="V55" s="125">
        <v>1200</v>
      </c>
      <c r="W55" s="126">
        <v>43585</v>
      </c>
      <c r="X55" s="87" t="s">
        <v>91</v>
      </c>
    </row>
    <row r="56" spans="1:24" s="65" customFormat="1" ht="22" customHeight="1" thickBot="1" x14ac:dyDescent="0.4">
      <c r="A56" s="76" t="s">
        <v>47</v>
      </c>
      <c r="B56" s="95">
        <f>+B46+B47+B48+B49+B50+B51+B52+B53+B54+B55</f>
        <v>7900</v>
      </c>
      <c r="C56" s="95">
        <f>+C46+C47+C48+C49+C50+C51+C52+C53+C54+C55</f>
        <v>0</v>
      </c>
      <c r="D56" s="95">
        <f>+D46+D47+D48+D49+D50+D51+D52+D53+D54+D55</f>
        <v>5400</v>
      </c>
      <c r="E56" s="95">
        <f>+E46+E47+E48+E49+E50+E51+E52+E53+E54+E55</f>
        <v>0</v>
      </c>
      <c r="F56" s="78">
        <f>+F46+F47+F48+F49+F50+F51+F52+F53+F54+F55</f>
        <v>13300</v>
      </c>
      <c r="G56" s="56"/>
      <c r="H56" s="96">
        <f>+H46+H47+H48+H49+H50+H51+H52+H53+H54+H55</f>
        <v>0</v>
      </c>
      <c r="I56" s="95">
        <f>+I46+I47+I48+I49+I50+I51+I52+I53+I54+I55</f>
        <v>0</v>
      </c>
      <c r="J56" s="95">
        <f>+J46+J47+J48+J49+J50+J51+J52+J53+J54+J55</f>
        <v>0</v>
      </c>
      <c r="K56" s="95">
        <f>+K46+K47+K48+K49+K50+K51+K52+K53+K54+K55</f>
        <v>0</v>
      </c>
      <c r="L56" s="78">
        <f>+L46+L47+L48+L49+L50+L51+L52+L53+L54+L55</f>
        <v>0</v>
      </c>
      <c r="M56" s="56"/>
      <c r="N56" s="83">
        <f>+N46+N47+N48+N49+N50+N51+N52+N53+N54+N55</f>
        <v>13300</v>
      </c>
      <c r="O56" s="56"/>
      <c r="P56" s="98"/>
      <c r="Q56" s="86"/>
      <c r="R56" s="86"/>
      <c r="S56" s="86"/>
      <c r="T56" s="86"/>
      <c r="U56" s="86"/>
      <c r="V56" s="99">
        <f>+V46+V47+V48+V49+V50+V51+V52+V53+V54+V55</f>
        <v>13300</v>
      </c>
      <c r="W56" s="98"/>
      <c r="X56" s="100"/>
    </row>
    <row r="57" spans="1:24" s="65" customFormat="1" ht="22" customHeight="1" x14ac:dyDescent="0.35">
      <c r="A57" s="53" t="s">
        <v>92</v>
      </c>
      <c r="B57" s="115">
        <v>3950</v>
      </c>
      <c r="C57" s="89"/>
      <c r="D57" s="89">
        <v>2700</v>
      </c>
      <c r="E57" s="89"/>
      <c r="F57" s="55">
        <f t="shared" ref="F57:F66" si="12">+B57+C57+D57+E57</f>
        <v>6650</v>
      </c>
      <c r="G57" s="56"/>
      <c r="H57" s="70"/>
      <c r="I57" s="71"/>
      <c r="J57" s="68"/>
      <c r="K57" s="71"/>
      <c r="L57" s="74">
        <f t="shared" ref="L57:L66" si="13">SUM(H57:K57)</f>
        <v>0</v>
      </c>
      <c r="M57" s="56"/>
      <c r="N57" s="60">
        <f t="shared" ref="N57:N66" si="14">F57-L57</f>
        <v>6650</v>
      </c>
      <c r="O57" s="56"/>
      <c r="P57" s="73">
        <v>43600</v>
      </c>
      <c r="Q57" s="63" t="s">
        <v>32</v>
      </c>
      <c r="R57" s="63"/>
      <c r="S57" s="63" t="s">
        <v>33</v>
      </c>
      <c r="T57" s="63" t="s">
        <v>34</v>
      </c>
      <c r="U57" s="63" t="s">
        <v>93</v>
      </c>
      <c r="V57" s="101">
        <v>1200</v>
      </c>
      <c r="W57" s="73">
        <v>43600</v>
      </c>
      <c r="X57" s="75" t="s">
        <v>94</v>
      </c>
    </row>
    <row r="58" spans="1:24" s="65" customFormat="1" ht="22" customHeight="1" x14ac:dyDescent="0.35">
      <c r="A58" s="66"/>
      <c r="B58" s="115">
        <v>3950</v>
      </c>
      <c r="C58" s="94"/>
      <c r="D58" s="94">
        <v>2700</v>
      </c>
      <c r="E58" s="94"/>
      <c r="F58" s="74">
        <f t="shared" si="12"/>
        <v>6650</v>
      </c>
      <c r="G58" s="56"/>
      <c r="H58" s="70"/>
      <c r="I58" s="71"/>
      <c r="J58" s="68"/>
      <c r="K58" s="71"/>
      <c r="L58" s="74">
        <f t="shared" si="13"/>
        <v>0</v>
      </c>
      <c r="M58" s="56"/>
      <c r="N58" s="60">
        <f t="shared" si="14"/>
        <v>6650</v>
      </c>
      <c r="O58" s="56"/>
      <c r="P58" s="73">
        <v>43600</v>
      </c>
      <c r="Q58" s="63" t="s">
        <v>32</v>
      </c>
      <c r="R58" s="63"/>
      <c r="S58" s="63" t="s">
        <v>33</v>
      </c>
      <c r="T58" s="63" t="s">
        <v>34</v>
      </c>
      <c r="U58" s="63">
        <v>5447977</v>
      </c>
      <c r="V58" s="101">
        <v>1600</v>
      </c>
      <c r="W58" s="73">
        <v>43600</v>
      </c>
      <c r="X58" s="75" t="s">
        <v>95</v>
      </c>
    </row>
    <row r="59" spans="1:24" s="65" customFormat="1" ht="22" customHeight="1" x14ac:dyDescent="0.35">
      <c r="A59" s="66"/>
      <c r="B59" s="115"/>
      <c r="C59" s="94"/>
      <c r="D59" s="94"/>
      <c r="E59" s="94"/>
      <c r="F59" s="74">
        <f t="shared" si="12"/>
        <v>0</v>
      </c>
      <c r="G59" s="56"/>
      <c r="H59" s="70"/>
      <c r="I59" s="71"/>
      <c r="J59" s="68"/>
      <c r="K59" s="71"/>
      <c r="L59" s="74">
        <f t="shared" si="13"/>
        <v>0</v>
      </c>
      <c r="M59" s="56"/>
      <c r="N59" s="60">
        <f t="shared" si="14"/>
        <v>0</v>
      </c>
      <c r="O59" s="56"/>
      <c r="P59" s="73">
        <v>43600</v>
      </c>
      <c r="Q59" s="63" t="s">
        <v>32</v>
      </c>
      <c r="R59" s="63"/>
      <c r="S59" s="63" t="s">
        <v>33</v>
      </c>
      <c r="T59" s="63" t="s">
        <v>34</v>
      </c>
      <c r="U59" s="63">
        <v>1505192</v>
      </c>
      <c r="V59" s="101">
        <v>1150</v>
      </c>
      <c r="W59" s="73">
        <v>43600</v>
      </c>
      <c r="X59" s="75" t="s">
        <v>96</v>
      </c>
    </row>
    <row r="60" spans="1:24" s="65" customFormat="1" ht="22" customHeight="1" x14ac:dyDescent="0.35">
      <c r="A60" s="66"/>
      <c r="B60" s="94"/>
      <c r="C60" s="94"/>
      <c r="D60" s="94"/>
      <c r="E60" s="94"/>
      <c r="F60" s="74">
        <f t="shared" si="12"/>
        <v>0</v>
      </c>
      <c r="G60" s="56"/>
      <c r="H60" s="70"/>
      <c r="I60" s="71"/>
      <c r="J60" s="68"/>
      <c r="K60" s="71"/>
      <c r="L60" s="74">
        <f t="shared" si="13"/>
        <v>0</v>
      </c>
      <c r="M60" s="56"/>
      <c r="N60" s="60">
        <f t="shared" si="14"/>
        <v>0</v>
      </c>
      <c r="O60" s="56"/>
      <c r="P60" s="73">
        <v>43615</v>
      </c>
      <c r="Q60" s="63" t="s">
        <v>32</v>
      </c>
      <c r="R60" s="63"/>
      <c r="S60" s="63" t="s">
        <v>33</v>
      </c>
      <c r="T60" s="63" t="s">
        <v>34</v>
      </c>
      <c r="U60" s="63" t="s">
        <v>97</v>
      </c>
      <c r="V60" s="101">
        <v>1200</v>
      </c>
      <c r="W60" s="73">
        <v>43615</v>
      </c>
      <c r="X60" s="75" t="s">
        <v>98</v>
      </c>
    </row>
    <row r="61" spans="1:24" s="65" customFormat="1" ht="22" customHeight="1" x14ac:dyDescent="0.35">
      <c r="A61" s="66"/>
      <c r="B61" s="115"/>
      <c r="C61" s="94"/>
      <c r="D61" s="94"/>
      <c r="E61" s="94"/>
      <c r="F61" s="74">
        <f t="shared" si="12"/>
        <v>0</v>
      </c>
      <c r="G61" s="56"/>
      <c r="H61" s="70"/>
      <c r="I61" s="71"/>
      <c r="J61" s="68"/>
      <c r="K61" s="71"/>
      <c r="L61" s="74">
        <f t="shared" si="13"/>
        <v>0</v>
      </c>
      <c r="M61" s="56"/>
      <c r="N61" s="60">
        <f t="shared" si="14"/>
        <v>0</v>
      </c>
      <c r="O61" s="56"/>
      <c r="P61" s="73">
        <v>43616</v>
      </c>
      <c r="Q61" s="63" t="s">
        <v>32</v>
      </c>
      <c r="R61" s="63"/>
      <c r="S61" s="63" t="s">
        <v>33</v>
      </c>
      <c r="T61" s="63" t="s">
        <v>34</v>
      </c>
      <c r="U61" s="63">
        <v>5921205</v>
      </c>
      <c r="V61" s="101">
        <v>1600</v>
      </c>
      <c r="W61" s="73">
        <v>43616</v>
      </c>
      <c r="X61" s="75" t="s">
        <v>99</v>
      </c>
    </row>
    <row r="62" spans="1:24" s="65" customFormat="1" ht="22" customHeight="1" x14ac:dyDescent="0.35">
      <c r="A62" s="66"/>
      <c r="B62" s="115"/>
      <c r="C62" s="94"/>
      <c r="D62" s="94"/>
      <c r="E62" s="94"/>
      <c r="F62" s="74">
        <f t="shared" si="12"/>
        <v>0</v>
      </c>
      <c r="G62" s="56"/>
      <c r="H62" s="70"/>
      <c r="I62" s="71"/>
      <c r="J62" s="68"/>
      <c r="K62" s="71"/>
      <c r="L62" s="74">
        <f t="shared" si="13"/>
        <v>0</v>
      </c>
      <c r="M62" s="56"/>
      <c r="N62" s="60">
        <f t="shared" si="14"/>
        <v>0</v>
      </c>
      <c r="O62" s="56"/>
      <c r="P62" s="73">
        <v>43616</v>
      </c>
      <c r="Q62" s="63" t="s">
        <v>32</v>
      </c>
      <c r="R62" s="63"/>
      <c r="S62" s="63" t="s">
        <v>33</v>
      </c>
      <c r="T62" s="63" t="s">
        <v>34</v>
      </c>
      <c r="U62" s="63">
        <v>3105192</v>
      </c>
      <c r="V62" s="101">
        <v>1150</v>
      </c>
      <c r="W62" s="73">
        <v>43616</v>
      </c>
      <c r="X62" s="75" t="s">
        <v>100</v>
      </c>
    </row>
    <row r="63" spans="1:24" s="65" customFormat="1" ht="22" customHeight="1" x14ac:dyDescent="0.35">
      <c r="A63" s="66"/>
      <c r="B63" s="115"/>
      <c r="C63" s="94"/>
      <c r="D63" s="94"/>
      <c r="E63" s="94"/>
      <c r="F63" s="74">
        <f t="shared" si="12"/>
        <v>0</v>
      </c>
      <c r="G63" s="56"/>
      <c r="H63" s="70"/>
      <c r="I63" s="71"/>
      <c r="J63" s="68"/>
      <c r="K63" s="71"/>
      <c r="L63" s="74">
        <f t="shared" si="13"/>
        <v>0</v>
      </c>
      <c r="M63" s="56"/>
      <c r="N63" s="60">
        <f t="shared" si="14"/>
        <v>0</v>
      </c>
      <c r="O63" s="56"/>
      <c r="P63" s="73">
        <v>43600</v>
      </c>
      <c r="Q63" s="63" t="s">
        <v>32</v>
      </c>
      <c r="R63" s="63"/>
      <c r="S63" s="63" t="s">
        <v>33</v>
      </c>
      <c r="T63" s="63" t="s">
        <v>45</v>
      </c>
      <c r="U63" s="63" t="s">
        <v>101</v>
      </c>
      <c r="V63" s="101">
        <v>1500</v>
      </c>
      <c r="W63" s="73">
        <v>43600</v>
      </c>
      <c r="X63" s="75" t="s">
        <v>102</v>
      </c>
    </row>
    <row r="64" spans="1:24" s="65" customFormat="1" ht="22" customHeight="1" x14ac:dyDescent="0.35">
      <c r="A64" s="66"/>
      <c r="B64" s="115"/>
      <c r="C64" s="94"/>
      <c r="D64" s="94"/>
      <c r="E64" s="94"/>
      <c r="F64" s="74">
        <f t="shared" si="12"/>
        <v>0</v>
      </c>
      <c r="G64" s="56"/>
      <c r="H64" s="70"/>
      <c r="I64" s="71"/>
      <c r="J64" s="68"/>
      <c r="K64" s="71"/>
      <c r="L64" s="74">
        <f t="shared" si="13"/>
        <v>0</v>
      </c>
      <c r="M64" s="56"/>
      <c r="N64" s="60">
        <f t="shared" si="14"/>
        <v>0</v>
      </c>
      <c r="O64" s="56"/>
      <c r="P64" s="73">
        <v>43600</v>
      </c>
      <c r="Q64" s="63" t="s">
        <v>32</v>
      </c>
      <c r="R64" s="63"/>
      <c r="S64" s="63" t="s">
        <v>33</v>
      </c>
      <c r="T64" s="63" t="s">
        <v>45</v>
      </c>
      <c r="U64" s="63">
        <v>1505191</v>
      </c>
      <c r="V64" s="101">
        <v>1200</v>
      </c>
      <c r="W64" s="73">
        <v>43600</v>
      </c>
      <c r="X64" s="75" t="s">
        <v>103</v>
      </c>
    </row>
    <row r="65" spans="1:24" s="65" customFormat="1" ht="22" customHeight="1" x14ac:dyDescent="0.35">
      <c r="A65" s="66"/>
      <c r="B65" s="115"/>
      <c r="C65" s="94"/>
      <c r="D65" s="94"/>
      <c r="E65" s="94"/>
      <c r="F65" s="74">
        <f t="shared" si="12"/>
        <v>0</v>
      </c>
      <c r="G65" s="56"/>
      <c r="H65" s="70"/>
      <c r="I65" s="71"/>
      <c r="J65" s="68"/>
      <c r="K65" s="71"/>
      <c r="L65" s="74">
        <f t="shared" si="13"/>
        <v>0</v>
      </c>
      <c r="M65" s="56"/>
      <c r="N65" s="60">
        <f t="shared" si="14"/>
        <v>0</v>
      </c>
      <c r="O65" s="56"/>
      <c r="P65" s="73">
        <v>43616</v>
      </c>
      <c r="Q65" s="63" t="s">
        <v>32</v>
      </c>
      <c r="R65" s="63"/>
      <c r="S65" s="63" t="s">
        <v>33</v>
      </c>
      <c r="T65" s="63" t="s">
        <v>45</v>
      </c>
      <c r="U65" s="63">
        <v>3105191</v>
      </c>
      <c r="V65" s="101">
        <v>1200</v>
      </c>
      <c r="W65" s="73">
        <v>43616</v>
      </c>
      <c r="X65" s="75" t="s">
        <v>104</v>
      </c>
    </row>
    <row r="66" spans="1:24" s="65" customFormat="1" ht="22" customHeight="1" x14ac:dyDescent="0.35">
      <c r="A66" s="93"/>
      <c r="B66" s="115"/>
      <c r="C66" s="94"/>
      <c r="D66" s="94"/>
      <c r="E66" s="94"/>
      <c r="F66" s="74">
        <f t="shared" si="12"/>
        <v>0</v>
      </c>
      <c r="G66" s="56"/>
      <c r="H66" s="70"/>
      <c r="I66" s="71"/>
      <c r="J66" s="68"/>
      <c r="K66" s="71"/>
      <c r="L66" s="74">
        <f t="shared" si="13"/>
        <v>0</v>
      </c>
      <c r="M66" s="56"/>
      <c r="N66" s="60">
        <f t="shared" si="14"/>
        <v>0</v>
      </c>
      <c r="O66" s="56"/>
      <c r="P66" s="73">
        <v>43616</v>
      </c>
      <c r="Q66" s="63" t="s">
        <v>32</v>
      </c>
      <c r="R66" s="63"/>
      <c r="S66" s="63" t="s">
        <v>33</v>
      </c>
      <c r="T66" s="63" t="s">
        <v>45</v>
      </c>
      <c r="U66" s="63" t="s">
        <v>105</v>
      </c>
      <c r="V66" s="101">
        <v>1500</v>
      </c>
      <c r="W66" s="73">
        <v>43616</v>
      </c>
      <c r="X66" s="75" t="s">
        <v>91</v>
      </c>
    </row>
    <row r="67" spans="1:24" s="65" customFormat="1" ht="22" customHeight="1" thickBot="1" x14ac:dyDescent="0.4">
      <c r="A67" s="76" t="s">
        <v>47</v>
      </c>
      <c r="B67" s="95">
        <f>+B57+B58+B59+B60+B61+B62+B63+B64+B65+B66</f>
        <v>7900</v>
      </c>
      <c r="C67" s="95">
        <f>+C57+C58+C59+C60+C61+C62+C63+C64+C65+C66</f>
        <v>0</v>
      </c>
      <c r="D67" s="95">
        <f>+D57+D58+D59+D60+D61+D62+D63+D64+D65+D66</f>
        <v>5400</v>
      </c>
      <c r="E67" s="95">
        <f>+E57+E58+E59+E60+E61+E62+E63+E64+E65+E66</f>
        <v>0</v>
      </c>
      <c r="F67" s="78">
        <f>+F57+F58+F59+F60+F61+F62+F63+F64+F65+F66</f>
        <v>13300</v>
      </c>
      <c r="G67" s="56"/>
      <c r="H67" s="96">
        <f>+H57+H58+H59+H60+H61+H62+H63+H64+H65+H66</f>
        <v>0</v>
      </c>
      <c r="I67" s="97">
        <f>+I57+I58+I59+I60+I61+I62+I63+I64+I65+I66</f>
        <v>0</v>
      </c>
      <c r="J67" s="77">
        <f>+J57+J58+J59+J60+J61+J62+J63+J64+J65+J66</f>
        <v>0</v>
      </c>
      <c r="K67" s="97">
        <f>+K57+K58+K59+K60+K61+K62+K63+K64+K65+K66</f>
        <v>0</v>
      </c>
      <c r="L67" s="78">
        <f>+L57+L58+L59+L60+L61+L62+L63+L64+L65+L66</f>
        <v>0</v>
      </c>
      <c r="M67" s="56"/>
      <c r="N67" s="83">
        <f>+N57++N58+N59+N60+N61+N62+N63+N64+N65+N66</f>
        <v>13300</v>
      </c>
      <c r="O67" s="56"/>
      <c r="P67" s="98"/>
      <c r="Q67" s="86"/>
      <c r="R67" s="86"/>
      <c r="S67" s="86"/>
      <c r="T67" s="86"/>
      <c r="U67" s="86"/>
      <c r="V67" s="99">
        <f>+V57++V58+V59+V60+V61+V62+V63+V64+V65+V66</f>
        <v>13300</v>
      </c>
      <c r="W67" s="98"/>
      <c r="X67" s="100"/>
    </row>
    <row r="68" spans="1:24" s="65" customFormat="1" ht="22" customHeight="1" x14ac:dyDescent="0.35">
      <c r="A68" s="93" t="s">
        <v>106</v>
      </c>
      <c r="B68" s="94">
        <v>3950</v>
      </c>
      <c r="C68" s="94"/>
      <c r="D68" s="94">
        <v>2700</v>
      </c>
      <c r="E68" s="94"/>
      <c r="F68" s="74">
        <f t="shared" ref="F68:F78" si="15">+B68+C68+D68+E68</f>
        <v>6650</v>
      </c>
      <c r="G68" s="56"/>
      <c r="H68" s="90"/>
      <c r="I68" s="91"/>
      <c r="J68" s="54"/>
      <c r="K68" s="91"/>
      <c r="L68" s="55">
        <f t="shared" ref="L68:L78" si="16">SUM(H68:K68)</f>
        <v>0</v>
      </c>
      <c r="M68" s="56"/>
      <c r="N68" s="92">
        <f t="shared" ref="N68:N78" si="17">F68-L68</f>
        <v>6650</v>
      </c>
      <c r="O68" s="56"/>
      <c r="P68" s="61">
        <v>43630</v>
      </c>
      <c r="Q68" s="62" t="s">
        <v>32</v>
      </c>
      <c r="R68" s="62"/>
      <c r="S68" s="62" t="s">
        <v>33</v>
      </c>
      <c r="T68" s="62" t="s">
        <v>34</v>
      </c>
      <c r="U68" s="62">
        <v>9179014</v>
      </c>
      <c r="V68" s="123">
        <v>1600</v>
      </c>
      <c r="W68" s="61">
        <v>43630</v>
      </c>
      <c r="X68" s="64" t="s">
        <v>107</v>
      </c>
    </row>
    <row r="69" spans="1:24" s="65" customFormat="1" ht="22" customHeight="1" x14ac:dyDescent="0.35">
      <c r="A69" s="93"/>
      <c r="B69" s="94">
        <v>6950</v>
      </c>
      <c r="C69" s="94"/>
      <c r="D69" s="94">
        <v>2700</v>
      </c>
      <c r="E69" s="94"/>
      <c r="F69" s="74">
        <f t="shared" si="15"/>
        <v>9650</v>
      </c>
      <c r="G69" s="56"/>
      <c r="H69" s="70"/>
      <c r="I69" s="71"/>
      <c r="J69" s="68"/>
      <c r="K69" s="71"/>
      <c r="L69" s="74">
        <f t="shared" si="16"/>
        <v>0</v>
      </c>
      <c r="M69" s="56"/>
      <c r="N69" s="60">
        <f t="shared" si="17"/>
        <v>9650</v>
      </c>
      <c r="O69" s="56"/>
      <c r="P69" s="73">
        <v>43630</v>
      </c>
      <c r="Q69" s="63" t="s">
        <v>32</v>
      </c>
      <c r="R69" s="63"/>
      <c r="S69" s="63" t="s">
        <v>33</v>
      </c>
      <c r="T69" s="63" t="s">
        <v>34</v>
      </c>
      <c r="U69" s="63">
        <v>1406192</v>
      </c>
      <c r="V69" s="101">
        <v>1150</v>
      </c>
      <c r="W69" s="73">
        <v>43630</v>
      </c>
      <c r="X69" s="75" t="s">
        <v>108</v>
      </c>
    </row>
    <row r="70" spans="1:24" s="65" customFormat="1" ht="22" customHeight="1" x14ac:dyDescent="0.35">
      <c r="A70" s="93"/>
      <c r="B70" s="94"/>
      <c r="C70" s="94"/>
      <c r="D70" s="94"/>
      <c r="E70" s="94"/>
      <c r="F70" s="74">
        <f t="shared" si="15"/>
        <v>0</v>
      </c>
      <c r="G70" s="56"/>
      <c r="H70" s="70"/>
      <c r="I70" s="71"/>
      <c r="J70" s="68"/>
      <c r="K70" s="71"/>
      <c r="L70" s="74">
        <f t="shared" si="16"/>
        <v>0</v>
      </c>
      <c r="M70" s="56"/>
      <c r="N70" s="60">
        <f t="shared" si="17"/>
        <v>0</v>
      </c>
      <c r="O70" s="56"/>
      <c r="P70" s="73">
        <v>43643</v>
      </c>
      <c r="Q70" s="63" t="s">
        <v>32</v>
      </c>
      <c r="R70" s="63"/>
      <c r="S70" s="63" t="s">
        <v>33</v>
      </c>
      <c r="T70" s="63" t="s">
        <v>34</v>
      </c>
      <c r="U70" s="63" t="s">
        <v>109</v>
      </c>
      <c r="V70" s="101">
        <v>3000</v>
      </c>
      <c r="W70" s="73">
        <v>43643</v>
      </c>
      <c r="X70" s="75" t="s">
        <v>110</v>
      </c>
    </row>
    <row r="71" spans="1:24" s="65" customFormat="1" ht="22" customHeight="1" x14ac:dyDescent="0.35">
      <c r="A71" s="93"/>
      <c r="B71" s="94"/>
      <c r="C71" s="94"/>
      <c r="D71" s="94"/>
      <c r="E71" s="94"/>
      <c r="F71" s="74">
        <f t="shared" si="15"/>
        <v>0</v>
      </c>
      <c r="G71" s="56"/>
      <c r="H71" s="70"/>
      <c r="I71" s="71"/>
      <c r="J71" s="68"/>
      <c r="K71" s="71"/>
      <c r="L71" s="74">
        <f t="shared" si="16"/>
        <v>0</v>
      </c>
      <c r="M71" s="56"/>
      <c r="N71" s="60">
        <f t="shared" si="17"/>
        <v>0</v>
      </c>
      <c r="O71" s="56"/>
      <c r="P71" s="73">
        <v>43643</v>
      </c>
      <c r="Q71" s="63" t="s">
        <v>32</v>
      </c>
      <c r="R71" s="63"/>
      <c r="S71" s="63" t="s">
        <v>33</v>
      </c>
      <c r="T71" s="63" t="s">
        <v>34</v>
      </c>
      <c r="U71" s="63" t="s">
        <v>111</v>
      </c>
      <c r="V71" s="101">
        <v>1200</v>
      </c>
      <c r="W71" s="73">
        <v>43643</v>
      </c>
      <c r="X71" s="75" t="s">
        <v>112</v>
      </c>
    </row>
    <row r="72" spans="1:24" s="65" customFormat="1" ht="22" customHeight="1" x14ac:dyDescent="0.35">
      <c r="A72" s="93"/>
      <c r="B72" s="94"/>
      <c r="C72" s="94"/>
      <c r="D72" s="94"/>
      <c r="E72" s="94"/>
      <c r="F72" s="74">
        <f t="shared" si="15"/>
        <v>0</v>
      </c>
      <c r="G72" s="56"/>
      <c r="H72" s="70"/>
      <c r="I72" s="71"/>
      <c r="J72" s="68"/>
      <c r="K72" s="71"/>
      <c r="L72" s="74">
        <f t="shared" si="16"/>
        <v>0</v>
      </c>
      <c r="M72" s="56"/>
      <c r="N72" s="60">
        <f t="shared" si="17"/>
        <v>0</v>
      </c>
      <c r="O72" s="56"/>
      <c r="P72" s="73">
        <v>43643</v>
      </c>
      <c r="Q72" s="63" t="s">
        <v>32</v>
      </c>
      <c r="R72" s="63"/>
      <c r="S72" s="63" t="s">
        <v>33</v>
      </c>
      <c r="T72" s="63" t="s">
        <v>34</v>
      </c>
      <c r="U72" s="63" t="s">
        <v>113</v>
      </c>
      <c r="V72" s="101">
        <v>1200</v>
      </c>
      <c r="W72" s="73">
        <v>43643</v>
      </c>
      <c r="X72" s="75" t="s">
        <v>114</v>
      </c>
    </row>
    <row r="73" spans="1:24" s="65" customFormat="1" ht="22" customHeight="1" x14ac:dyDescent="0.35">
      <c r="A73" s="93"/>
      <c r="B73" s="94"/>
      <c r="C73" s="94"/>
      <c r="D73" s="94"/>
      <c r="E73" s="94"/>
      <c r="F73" s="74">
        <f t="shared" si="15"/>
        <v>0</v>
      </c>
      <c r="G73" s="56"/>
      <c r="H73" s="70"/>
      <c r="I73" s="71"/>
      <c r="J73" s="68"/>
      <c r="K73" s="71"/>
      <c r="L73" s="74">
        <f t="shared" si="16"/>
        <v>0</v>
      </c>
      <c r="M73" s="56"/>
      <c r="N73" s="60">
        <f t="shared" si="17"/>
        <v>0</v>
      </c>
      <c r="O73" s="56"/>
      <c r="P73" s="73">
        <v>43644</v>
      </c>
      <c r="Q73" s="63" t="s">
        <v>32</v>
      </c>
      <c r="R73" s="63"/>
      <c r="S73" s="63" t="s">
        <v>33</v>
      </c>
      <c r="T73" s="63" t="s">
        <v>34</v>
      </c>
      <c r="U73" s="63">
        <v>6873845</v>
      </c>
      <c r="V73" s="101">
        <v>1150</v>
      </c>
      <c r="W73" s="73">
        <v>43644</v>
      </c>
      <c r="X73" s="75" t="s">
        <v>115</v>
      </c>
    </row>
    <row r="74" spans="1:24" s="65" customFormat="1" ht="22" customHeight="1" x14ac:dyDescent="0.35">
      <c r="A74" s="93"/>
      <c r="B74" s="94"/>
      <c r="C74" s="94"/>
      <c r="D74" s="94"/>
      <c r="E74" s="94"/>
      <c r="F74" s="74">
        <f t="shared" si="15"/>
        <v>0</v>
      </c>
      <c r="G74" s="56"/>
      <c r="H74" s="70"/>
      <c r="I74" s="71"/>
      <c r="J74" s="68"/>
      <c r="K74" s="71"/>
      <c r="L74" s="74">
        <f t="shared" si="16"/>
        <v>0</v>
      </c>
      <c r="M74" s="56"/>
      <c r="N74" s="60">
        <f t="shared" si="17"/>
        <v>0</v>
      </c>
      <c r="O74" s="56"/>
      <c r="P74" s="73">
        <v>43644</v>
      </c>
      <c r="Q74" s="63" t="s">
        <v>32</v>
      </c>
      <c r="R74" s="63"/>
      <c r="S74" s="63" t="s">
        <v>33</v>
      </c>
      <c r="T74" s="63" t="s">
        <v>34</v>
      </c>
      <c r="U74" s="63">
        <v>9835971</v>
      </c>
      <c r="V74" s="101">
        <v>1600</v>
      </c>
      <c r="W74" s="73">
        <v>43644</v>
      </c>
      <c r="X74" s="75" t="s">
        <v>116</v>
      </c>
    </row>
    <row r="75" spans="1:24" s="65" customFormat="1" ht="22" customHeight="1" x14ac:dyDescent="0.35">
      <c r="A75" s="93"/>
      <c r="B75" s="94"/>
      <c r="C75" s="94"/>
      <c r="D75" s="94"/>
      <c r="E75" s="94"/>
      <c r="F75" s="74">
        <f t="shared" si="15"/>
        <v>0</v>
      </c>
      <c r="G75" s="56"/>
      <c r="H75" s="70"/>
      <c r="I75" s="71"/>
      <c r="J75" s="68"/>
      <c r="K75" s="71"/>
      <c r="L75" s="74">
        <f t="shared" si="16"/>
        <v>0</v>
      </c>
      <c r="M75" s="56"/>
      <c r="N75" s="60">
        <f t="shared" si="17"/>
        <v>0</v>
      </c>
      <c r="O75" s="56"/>
      <c r="P75" s="73">
        <v>43630</v>
      </c>
      <c r="Q75" s="63" t="s">
        <v>32</v>
      </c>
      <c r="R75" s="63"/>
      <c r="S75" s="63" t="s">
        <v>33</v>
      </c>
      <c r="T75" s="63" t="s">
        <v>45</v>
      </c>
      <c r="U75" s="63">
        <v>1416191</v>
      </c>
      <c r="V75" s="101">
        <v>1200</v>
      </c>
      <c r="W75" s="73">
        <v>43630</v>
      </c>
      <c r="X75" s="75" t="s">
        <v>83</v>
      </c>
    </row>
    <row r="76" spans="1:24" s="65" customFormat="1" ht="22" customHeight="1" x14ac:dyDescent="0.35">
      <c r="A76" s="93"/>
      <c r="B76" s="94"/>
      <c r="C76" s="94"/>
      <c r="D76" s="94"/>
      <c r="E76" s="94"/>
      <c r="F76" s="74">
        <f t="shared" si="15"/>
        <v>0</v>
      </c>
      <c r="G76" s="56"/>
      <c r="H76" s="70"/>
      <c r="I76" s="71"/>
      <c r="J76" s="68"/>
      <c r="K76" s="71"/>
      <c r="L76" s="74">
        <f t="shared" si="16"/>
        <v>0</v>
      </c>
      <c r="M76" s="56"/>
      <c r="N76" s="60">
        <f t="shared" si="17"/>
        <v>0</v>
      </c>
      <c r="O76" s="56"/>
      <c r="P76" s="73">
        <v>43630</v>
      </c>
      <c r="Q76" s="63" t="s">
        <v>32</v>
      </c>
      <c r="R76" s="63"/>
      <c r="S76" s="63" t="s">
        <v>33</v>
      </c>
      <c r="T76" s="63" t="s">
        <v>45</v>
      </c>
      <c r="U76" s="63" t="s">
        <v>117</v>
      </c>
      <c r="V76" s="101">
        <v>1500</v>
      </c>
      <c r="W76" s="73">
        <v>43630</v>
      </c>
      <c r="X76" s="75" t="s">
        <v>118</v>
      </c>
    </row>
    <row r="77" spans="1:24" s="65" customFormat="1" ht="22" customHeight="1" x14ac:dyDescent="0.35">
      <c r="A77" s="93"/>
      <c r="B77" s="94"/>
      <c r="C77" s="94"/>
      <c r="D77" s="94"/>
      <c r="E77" s="94"/>
      <c r="F77" s="74">
        <f t="shared" si="15"/>
        <v>0</v>
      </c>
      <c r="G77" s="56"/>
      <c r="H77" s="70"/>
      <c r="I77" s="71"/>
      <c r="J77" s="68"/>
      <c r="K77" s="71"/>
      <c r="L77" s="74">
        <f t="shared" si="16"/>
        <v>0</v>
      </c>
      <c r="M77" s="56"/>
      <c r="N77" s="60">
        <f t="shared" si="17"/>
        <v>0</v>
      </c>
      <c r="O77" s="56"/>
      <c r="P77" s="73">
        <v>43643</v>
      </c>
      <c r="Q77" s="63" t="s">
        <v>32</v>
      </c>
      <c r="R77" s="63"/>
      <c r="S77" s="63" t="s">
        <v>33</v>
      </c>
      <c r="T77" s="63" t="s">
        <v>45</v>
      </c>
      <c r="U77" s="63" t="s">
        <v>119</v>
      </c>
      <c r="V77" s="101">
        <v>1500</v>
      </c>
      <c r="W77" s="73">
        <v>43643</v>
      </c>
      <c r="X77" s="75" t="s">
        <v>54</v>
      </c>
    </row>
    <row r="78" spans="1:24" s="65" customFormat="1" ht="22" customHeight="1" x14ac:dyDescent="0.35">
      <c r="A78" s="127"/>
      <c r="B78" s="115"/>
      <c r="C78" s="115"/>
      <c r="D78" s="115"/>
      <c r="E78" s="115"/>
      <c r="F78" s="69">
        <f t="shared" si="15"/>
        <v>0</v>
      </c>
      <c r="G78" s="56"/>
      <c r="H78" s="116"/>
      <c r="I78" s="117"/>
      <c r="J78" s="67"/>
      <c r="K78" s="117"/>
      <c r="L78" s="69">
        <f t="shared" si="16"/>
        <v>0</v>
      </c>
      <c r="M78" s="56"/>
      <c r="N78" s="72">
        <f t="shared" si="17"/>
        <v>0</v>
      </c>
      <c r="O78" s="56"/>
      <c r="P78" s="118">
        <v>43644</v>
      </c>
      <c r="Q78" s="119" t="s">
        <v>32</v>
      </c>
      <c r="R78" s="119"/>
      <c r="S78" s="119" t="s">
        <v>33</v>
      </c>
      <c r="T78" s="119" t="s">
        <v>45</v>
      </c>
      <c r="U78" s="119">
        <v>2806197</v>
      </c>
      <c r="V78" s="120">
        <v>1200</v>
      </c>
      <c r="W78" s="118">
        <v>43644</v>
      </c>
      <c r="X78" s="121" t="s">
        <v>120</v>
      </c>
    </row>
    <row r="79" spans="1:24" s="65" customFormat="1" ht="22" customHeight="1" thickBot="1" x14ac:dyDescent="0.4">
      <c r="A79" s="76" t="s">
        <v>47</v>
      </c>
      <c r="B79" s="95">
        <f>+B68+B69+B70+B71+B72+B73+B74+B75+B76+B77+B78</f>
        <v>10900</v>
      </c>
      <c r="C79" s="95">
        <f t="shared" ref="C79:F79" si="18">+C68+C69+C70+C71+C72+C73+C74+C75+C76+C77+C78</f>
        <v>0</v>
      </c>
      <c r="D79" s="95">
        <f t="shared" si="18"/>
        <v>5400</v>
      </c>
      <c r="E79" s="95">
        <f t="shared" si="18"/>
        <v>0</v>
      </c>
      <c r="F79" s="78">
        <f t="shared" si="18"/>
        <v>16300</v>
      </c>
      <c r="G79" s="56"/>
      <c r="H79" s="96">
        <f>+H68+H69+H70+H71+H72+H73+H74+H75+H76+H77+H78</f>
        <v>0</v>
      </c>
      <c r="I79" s="97">
        <f t="shared" ref="I79:N79" si="19">+I68+I69+I70+I71+I72+I73+I74+I75+I76+I77+I78</f>
        <v>0</v>
      </c>
      <c r="J79" s="77">
        <f t="shared" si="19"/>
        <v>0</v>
      </c>
      <c r="K79" s="97">
        <f t="shared" si="19"/>
        <v>0</v>
      </c>
      <c r="L79" s="78">
        <f t="shared" si="19"/>
        <v>0</v>
      </c>
      <c r="M79" s="56"/>
      <c r="N79" s="128">
        <f t="shared" si="19"/>
        <v>16300</v>
      </c>
      <c r="O79" s="56"/>
      <c r="P79" s="98"/>
      <c r="Q79" s="86"/>
      <c r="R79" s="86"/>
      <c r="S79" s="86"/>
      <c r="T79" s="86"/>
      <c r="U79" s="86"/>
      <c r="V79" s="99">
        <f>+V68+V69+V70+V71+V72+V73+V74+V75+V76+V77+V78</f>
        <v>16300</v>
      </c>
      <c r="W79" s="98"/>
      <c r="X79" s="100"/>
    </row>
    <row r="80" spans="1:24" s="65" customFormat="1" ht="22" customHeight="1" x14ac:dyDescent="0.35">
      <c r="A80" s="53" t="s">
        <v>121</v>
      </c>
      <c r="B80" s="94">
        <v>6950</v>
      </c>
      <c r="C80" s="94"/>
      <c r="D80" s="94">
        <v>2700</v>
      </c>
      <c r="E80" s="94"/>
      <c r="F80" s="74">
        <f t="shared" ref="F80:F91" si="20">+B80+C80+D80+E80</f>
        <v>9650</v>
      </c>
      <c r="G80" s="56"/>
      <c r="H80" s="90"/>
      <c r="I80" s="91"/>
      <c r="J80" s="54"/>
      <c r="K80" s="91"/>
      <c r="L80" s="55">
        <f t="shared" ref="L80:L91" si="21">SUM(H80:K80)</f>
        <v>0</v>
      </c>
      <c r="M80" s="56"/>
      <c r="N80" s="92">
        <f t="shared" ref="N80:N91" si="22">F80-L80</f>
        <v>9650</v>
      </c>
      <c r="O80" s="56"/>
      <c r="P80" s="61">
        <v>43661</v>
      </c>
      <c r="Q80" s="62" t="s">
        <v>32</v>
      </c>
      <c r="R80" s="62"/>
      <c r="S80" s="62" t="s">
        <v>33</v>
      </c>
      <c r="T80" s="62" t="s">
        <v>34</v>
      </c>
      <c r="U80" s="62" t="s">
        <v>122</v>
      </c>
      <c r="V80" s="123">
        <v>1200</v>
      </c>
      <c r="W80" s="61">
        <v>43661</v>
      </c>
      <c r="X80" s="64" t="s">
        <v>123</v>
      </c>
    </row>
    <row r="81" spans="1:24" s="65" customFormat="1" ht="21.75" customHeight="1" x14ac:dyDescent="0.35">
      <c r="A81" s="66"/>
      <c r="B81" s="94">
        <v>6950</v>
      </c>
      <c r="C81" s="94"/>
      <c r="D81" s="94">
        <v>2700</v>
      </c>
      <c r="E81" s="94"/>
      <c r="F81" s="74">
        <f t="shared" si="20"/>
        <v>9650</v>
      </c>
      <c r="G81" s="56"/>
      <c r="H81" s="70"/>
      <c r="I81" s="71"/>
      <c r="J81" s="68"/>
      <c r="K81" s="71"/>
      <c r="L81" s="74">
        <f t="shared" si="21"/>
        <v>0</v>
      </c>
      <c r="M81" s="56"/>
      <c r="N81" s="60">
        <f t="shared" si="22"/>
        <v>9650</v>
      </c>
      <c r="O81" s="56"/>
      <c r="P81" s="73">
        <v>43661</v>
      </c>
      <c r="Q81" s="63" t="s">
        <v>32</v>
      </c>
      <c r="R81" s="63"/>
      <c r="S81" s="63" t="s">
        <v>33</v>
      </c>
      <c r="T81" s="63" t="s">
        <v>34</v>
      </c>
      <c r="U81" s="63">
        <v>5644799</v>
      </c>
      <c r="V81" s="101">
        <v>3000</v>
      </c>
      <c r="W81" s="73">
        <v>43661</v>
      </c>
      <c r="X81" s="75" t="s">
        <v>124</v>
      </c>
    </row>
    <row r="82" spans="1:24" s="65" customFormat="1" ht="22" customHeight="1" x14ac:dyDescent="0.35">
      <c r="A82" s="66"/>
      <c r="B82" s="94"/>
      <c r="C82" s="94"/>
      <c r="D82" s="94"/>
      <c r="E82" s="94"/>
      <c r="F82" s="74">
        <f t="shared" si="20"/>
        <v>0</v>
      </c>
      <c r="G82" s="56"/>
      <c r="H82" s="70"/>
      <c r="I82" s="71"/>
      <c r="J82" s="68"/>
      <c r="K82" s="71"/>
      <c r="L82" s="74">
        <f t="shared" si="21"/>
        <v>0</v>
      </c>
      <c r="M82" s="56"/>
      <c r="N82" s="60">
        <f t="shared" si="22"/>
        <v>0</v>
      </c>
      <c r="O82" s="56"/>
      <c r="P82" s="73">
        <v>43661</v>
      </c>
      <c r="Q82" s="63" t="s">
        <v>32</v>
      </c>
      <c r="R82" s="63"/>
      <c r="S82" s="63" t="s">
        <v>33</v>
      </c>
      <c r="T82" s="63" t="s">
        <v>34</v>
      </c>
      <c r="U82" s="63">
        <v>5644429</v>
      </c>
      <c r="V82" s="101">
        <v>1600</v>
      </c>
      <c r="W82" s="73">
        <v>43661</v>
      </c>
      <c r="X82" s="75" t="s">
        <v>125</v>
      </c>
    </row>
    <row r="83" spans="1:24" s="65" customFormat="1" ht="22" customHeight="1" x14ac:dyDescent="0.35">
      <c r="A83" s="66"/>
      <c r="B83" s="94"/>
      <c r="C83" s="94"/>
      <c r="D83" s="94"/>
      <c r="E83" s="94"/>
      <c r="F83" s="74">
        <f t="shared" si="20"/>
        <v>0</v>
      </c>
      <c r="G83" s="56"/>
      <c r="H83" s="70"/>
      <c r="I83" s="71"/>
      <c r="J83" s="68"/>
      <c r="K83" s="71"/>
      <c r="L83" s="74">
        <f t="shared" si="21"/>
        <v>0</v>
      </c>
      <c r="M83" s="56"/>
      <c r="N83" s="60">
        <f t="shared" si="22"/>
        <v>0</v>
      </c>
      <c r="O83" s="56"/>
      <c r="P83" s="73">
        <v>43661</v>
      </c>
      <c r="Q83" s="63" t="s">
        <v>32</v>
      </c>
      <c r="R83" s="63"/>
      <c r="S83" s="63" t="s">
        <v>33</v>
      </c>
      <c r="T83" s="63" t="s">
        <v>34</v>
      </c>
      <c r="U83" s="63">
        <v>8267198</v>
      </c>
      <c r="V83" s="101">
        <v>1150</v>
      </c>
      <c r="W83" s="73">
        <v>43661</v>
      </c>
      <c r="X83" s="75" t="s">
        <v>126</v>
      </c>
    </row>
    <row r="84" spans="1:24" s="65" customFormat="1" ht="22" customHeight="1" x14ac:dyDescent="0.35">
      <c r="A84" s="66"/>
      <c r="B84" s="94"/>
      <c r="C84" s="94"/>
      <c r="D84" s="94"/>
      <c r="E84" s="94"/>
      <c r="F84" s="74">
        <f t="shared" si="20"/>
        <v>0</v>
      </c>
      <c r="G84" s="56"/>
      <c r="H84" s="70"/>
      <c r="I84" s="71"/>
      <c r="J84" s="68"/>
      <c r="K84" s="71"/>
      <c r="L84" s="74">
        <f t="shared" si="21"/>
        <v>0</v>
      </c>
      <c r="M84" s="56"/>
      <c r="N84" s="60">
        <f t="shared" si="22"/>
        <v>0</v>
      </c>
      <c r="O84" s="56"/>
      <c r="P84" s="73">
        <v>43677</v>
      </c>
      <c r="Q84" s="63" t="s">
        <v>32</v>
      </c>
      <c r="R84" s="63"/>
      <c r="S84" s="63" t="s">
        <v>33</v>
      </c>
      <c r="T84" s="63" t="s">
        <v>34</v>
      </c>
      <c r="U84" s="63" t="s">
        <v>127</v>
      </c>
      <c r="V84" s="101">
        <v>1200</v>
      </c>
      <c r="W84" s="73">
        <v>43677</v>
      </c>
      <c r="X84" s="75" t="s">
        <v>128</v>
      </c>
    </row>
    <row r="85" spans="1:24" s="65" customFormat="1" ht="22" customHeight="1" x14ac:dyDescent="0.35">
      <c r="A85" s="66"/>
      <c r="B85" s="94"/>
      <c r="C85" s="94"/>
      <c r="D85" s="94"/>
      <c r="E85" s="94"/>
      <c r="F85" s="74">
        <f t="shared" si="20"/>
        <v>0</v>
      </c>
      <c r="G85" s="56"/>
      <c r="H85" s="70"/>
      <c r="I85" s="71"/>
      <c r="J85" s="68"/>
      <c r="K85" s="71"/>
      <c r="L85" s="74">
        <f t="shared" si="21"/>
        <v>0</v>
      </c>
      <c r="M85" s="56"/>
      <c r="N85" s="60">
        <f t="shared" si="22"/>
        <v>0</v>
      </c>
      <c r="O85" s="56"/>
      <c r="P85" s="73">
        <v>43677</v>
      </c>
      <c r="Q85" s="63" t="s">
        <v>32</v>
      </c>
      <c r="R85" s="63"/>
      <c r="S85" s="63" t="s">
        <v>33</v>
      </c>
      <c r="T85" s="63" t="s">
        <v>34</v>
      </c>
      <c r="U85" s="63">
        <v>1846423</v>
      </c>
      <c r="V85" s="101">
        <v>1600</v>
      </c>
      <c r="W85" s="73">
        <v>43677</v>
      </c>
      <c r="X85" s="75" t="s">
        <v>129</v>
      </c>
    </row>
    <row r="86" spans="1:24" s="65" customFormat="1" ht="22" customHeight="1" x14ac:dyDescent="0.35">
      <c r="A86" s="66"/>
      <c r="B86" s="94"/>
      <c r="C86" s="94"/>
      <c r="D86" s="94"/>
      <c r="E86" s="94"/>
      <c r="F86" s="74">
        <f t="shared" si="20"/>
        <v>0</v>
      </c>
      <c r="G86" s="56"/>
      <c r="H86" s="70"/>
      <c r="I86" s="71"/>
      <c r="J86" s="68"/>
      <c r="K86" s="71"/>
      <c r="L86" s="74">
        <f t="shared" si="21"/>
        <v>0</v>
      </c>
      <c r="M86" s="56"/>
      <c r="N86" s="60">
        <f t="shared" si="22"/>
        <v>0</v>
      </c>
      <c r="O86" s="56"/>
      <c r="P86" s="73">
        <v>43677</v>
      </c>
      <c r="Q86" s="63" t="s">
        <v>32</v>
      </c>
      <c r="R86" s="63"/>
      <c r="S86" s="63" t="s">
        <v>33</v>
      </c>
      <c r="T86" s="63" t="s">
        <v>34</v>
      </c>
      <c r="U86" s="63">
        <v>1846583</v>
      </c>
      <c r="V86" s="101">
        <v>3000</v>
      </c>
      <c r="W86" s="73">
        <v>43677</v>
      </c>
      <c r="X86" s="75" t="s">
        <v>130</v>
      </c>
    </row>
    <row r="87" spans="1:24" s="65" customFormat="1" ht="22" customHeight="1" x14ac:dyDescent="0.35">
      <c r="A87" s="66"/>
      <c r="B87" s="94"/>
      <c r="C87" s="94"/>
      <c r="D87" s="94"/>
      <c r="E87" s="94"/>
      <c r="F87" s="74">
        <f t="shared" si="20"/>
        <v>0</v>
      </c>
      <c r="G87" s="56"/>
      <c r="H87" s="70"/>
      <c r="I87" s="71"/>
      <c r="J87" s="68"/>
      <c r="K87" s="71"/>
      <c r="L87" s="74">
        <f t="shared" si="21"/>
        <v>0</v>
      </c>
      <c r="M87" s="56"/>
      <c r="N87" s="60">
        <f t="shared" si="22"/>
        <v>0</v>
      </c>
      <c r="O87" s="56"/>
      <c r="P87" s="73">
        <v>43677</v>
      </c>
      <c r="Q87" s="63" t="s">
        <v>32</v>
      </c>
      <c r="R87" s="63"/>
      <c r="S87" s="63" t="s">
        <v>33</v>
      </c>
      <c r="T87" s="63" t="s">
        <v>34</v>
      </c>
      <c r="U87" s="63">
        <v>8167600</v>
      </c>
      <c r="V87" s="101">
        <v>1150</v>
      </c>
      <c r="W87" s="73">
        <v>43677</v>
      </c>
      <c r="X87" s="75" t="s">
        <v>131</v>
      </c>
    </row>
    <row r="88" spans="1:24" s="65" customFormat="1" ht="22" customHeight="1" x14ac:dyDescent="0.35">
      <c r="A88" s="66"/>
      <c r="B88" s="94"/>
      <c r="C88" s="94"/>
      <c r="D88" s="94"/>
      <c r="E88" s="94"/>
      <c r="F88" s="74">
        <f t="shared" si="20"/>
        <v>0</v>
      </c>
      <c r="G88" s="56"/>
      <c r="H88" s="70"/>
      <c r="I88" s="71"/>
      <c r="J88" s="68"/>
      <c r="K88" s="71"/>
      <c r="L88" s="74">
        <f t="shared" si="21"/>
        <v>0</v>
      </c>
      <c r="M88" s="56"/>
      <c r="N88" s="60">
        <f t="shared" si="22"/>
        <v>0</v>
      </c>
      <c r="O88" s="56"/>
      <c r="P88" s="73">
        <v>43661</v>
      </c>
      <c r="Q88" s="63" t="s">
        <v>32</v>
      </c>
      <c r="R88" s="63"/>
      <c r="S88" s="63" t="s">
        <v>33</v>
      </c>
      <c r="T88" s="63" t="s">
        <v>45</v>
      </c>
      <c r="U88" s="63" t="s">
        <v>132</v>
      </c>
      <c r="V88" s="101">
        <v>1500</v>
      </c>
      <c r="W88" s="73">
        <v>43661</v>
      </c>
      <c r="X88" s="75" t="s">
        <v>133</v>
      </c>
    </row>
    <row r="89" spans="1:24" s="65" customFormat="1" ht="22" customHeight="1" x14ac:dyDescent="0.35">
      <c r="A89" s="66"/>
      <c r="B89" s="94"/>
      <c r="C89" s="94"/>
      <c r="D89" s="94"/>
      <c r="E89" s="94"/>
      <c r="F89" s="74">
        <f t="shared" si="20"/>
        <v>0</v>
      </c>
      <c r="G89" s="56"/>
      <c r="H89" s="70"/>
      <c r="I89" s="71"/>
      <c r="J89" s="68"/>
      <c r="K89" s="71"/>
      <c r="L89" s="74">
        <f t="shared" si="21"/>
        <v>0</v>
      </c>
      <c r="M89" s="56"/>
      <c r="N89" s="60">
        <f t="shared" si="22"/>
        <v>0</v>
      </c>
      <c r="O89" s="56"/>
      <c r="P89" s="73">
        <v>43661</v>
      </c>
      <c r="Q89" s="63" t="s">
        <v>32</v>
      </c>
      <c r="R89" s="63"/>
      <c r="S89" s="63" t="s">
        <v>33</v>
      </c>
      <c r="T89" s="63" t="s">
        <v>45</v>
      </c>
      <c r="U89" s="63">
        <v>8267115</v>
      </c>
      <c r="V89" s="101">
        <v>1200</v>
      </c>
      <c r="W89" s="73">
        <v>43661</v>
      </c>
      <c r="X89" s="75" t="s">
        <v>134</v>
      </c>
    </row>
    <row r="90" spans="1:24" s="65" customFormat="1" ht="22" customHeight="1" x14ac:dyDescent="0.35">
      <c r="A90" s="66"/>
      <c r="B90" s="115"/>
      <c r="C90" s="115"/>
      <c r="D90" s="115"/>
      <c r="E90" s="115"/>
      <c r="F90" s="69">
        <f t="shared" si="20"/>
        <v>0</v>
      </c>
      <c r="G90" s="56"/>
      <c r="H90" s="116"/>
      <c r="I90" s="117"/>
      <c r="J90" s="67"/>
      <c r="K90" s="117"/>
      <c r="L90" s="69">
        <f t="shared" si="21"/>
        <v>0</v>
      </c>
      <c r="M90" s="56"/>
      <c r="N90" s="72">
        <f t="shared" si="22"/>
        <v>0</v>
      </c>
      <c r="O90" s="56"/>
      <c r="P90" s="118">
        <v>43677</v>
      </c>
      <c r="Q90" s="119" t="s">
        <v>32</v>
      </c>
      <c r="R90" s="119"/>
      <c r="S90" s="119" t="s">
        <v>33</v>
      </c>
      <c r="T90" s="119" t="s">
        <v>45</v>
      </c>
      <c r="U90" s="119">
        <v>8167554</v>
      </c>
      <c r="V90" s="120">
        <v>1200</v>
      </c>
      <c r="W90" s="118">
        <v>43677</v>
      </c>
      <c r="X90" s="121" t="s">
        <v>135</v>
      </c>
    </row>
    <row r="91" spans="1:24" s="65" customFormat="1" ht="22" customHeight="1" x14ac:dyDescent="0.35">
      <c r="A91" s="93"/>
      <c r="B91" s="124"/>
      <c r="C91" s="124"/>
      <c r="D91" s="124"/>
      <c r="E91" s="124"/>
      <c r="F91" s="69">
        <f t="shared" si="20"/>
        <v>0</v>
      </c>
      <c r="G91" s="56"/>
      <c r="H91" s="79"/>
      <c r="I91" s="80"/>
      <c r="J91" s="81"/>
      <c r="K91" s="80"/>
      <c r="L91" s="69">
        <f t="shared" si="21"/>
        <v>0</v>
      </c>
      <c r="M91" s="56"/>
      <c r="N91" s="72">
        <f t="shared" si="22"/>
        <v>0</v>
      </c>
      <c r="O91" s="56"/>
      <c r="P91" s="126">
        <v>43677</v>
      </c>
      <c r="Q91" s="119" t="s">
        <v>32</v>
      </c>
      <c r="R91" s="85"/>
      <c r="S91" s="119" t="s">
        <v>33</v>
      </c>
      <c r="T91" s="119" t="s">
        <v>45</v>
      </c>
      <c r="U91" s="85" t="s">
        <v>136</v>
      </c>
      <c r="V91" s="129">
        <v>1500</v>
      </c>
      <c r="W91" s="126">
        <v>43677</v>
      </c>
      <c r="X91" s="87" t="s">
        <v>137</v>
      </c>
    </row>
    <row r="92" spans="1:24" s="65" customFormat="1" ht="22" customHeight="1" thickBot="1" x14ac:dyDescent="0.4">
      <c r="A92" s="76" t="s">
        <v>47</v>
      </c>
      <c r="B92" s="95">
        <f>+B80+B81+B82+B83+B84+B85+B86+B87+B88+B89+B90</f>
        <v>13900</v>
      </c>
      <c r="C92" s="95">
        <f t="shared" ref="C92:F92" si="23">+C80+C81+C82+C83+C84+C85+C86+C87+C88+C89+C90</f>
        <v>0</v>
      </c>
      <c r="D92" s="95">
        <f t="shared" si="23"/>
        <v>5400</v>
      </c>
      <c r="E92" s="95">
        <f t="shared" si="23"/>
        <v>0</v>
      </c>
      <c r="F92" s="78">
        <f t="shared" si="23"/>
        <v>19300</v>
      </c>
      <c r="G92" s="56"/>
      <c r="H92" s="96">
        <f>+H80+H81+H82+H83+H84+H85+H86+H87+H88+H89+H90</f>
        <v>0</v>
      </c>
      <c r="I92" s="97">
        <f t="shared" ref="I92:L92" si="24">+I80+I81+I82+I83+I84+I85+I86+I87+I88+I89+I90</f>
        <v>0</v>
      </c>
      <c r="J92" s="77">
        <f t="shared" si="24"/>
        <v>0</v>
      </c>
      <c r="K92" s="97">
        <f t="shared" si="24"/>
        <v>0</v>
      </c>
      <c r="L92" s="78">
        <f t="shared" si="24"/>
        <v>0</v>
      </c>
      <c r="M92" s="56"/>
      <c r="N92" s="128">
        <f t="shared" ref="N92" si="25">+N80+N81+N82+N83+N84+N85+N86+N87+N88+N89+N90</f>
        <v>19300</v>
      </c>
      <c r="O92" s="56"/>
      <c r="P92" s="98"/>
      <c r="Q92" s="86"/>
      <c r="R92" s="86"/>
      <c r="S92" s="86"/>
      <c r="T92" s="86"/>
      <c r="U92" s="86"/>
      <c r="V92" s="99">
        <f>+V80+V81+V82+V83+V84+V85+V86+V87+V88+V89+V90+V91</f>
        <v>19300</v>
      </c>
      <c r="W92" s="98"/>
      <c r="X92" s="100"/>
    </row>
    <row r="93" spans="1:24" s="65" customFormat="1" ht="22" customHeight="1" x14ac:dyDescent="0.35">
      <c r="A93" s="53" t="s">
        <v>138</v>
      </c>
      <c r="B93" s="89">
        <v>6950</v>
      </c>
      <c r="C93" s="89"/>
      <c r="D93" s="89">
        <v>2700</v>
      </c>
      <c r="E93" s="89"/>
      <c r="F93" s="55">
        <f t="shared" ref="F93:F104" si="26">+B93+C93+D93+E93</f>
        <v>9650</v>
      </c>
      <c r="G93" s="56"/>
      <c r="H93" s="90"/>
      <c r="I93" s="91"/>
      <c r="J93" s="54"/>
      <c r="K93" s="91"/>
      <c r="L93" s="55">
        <f t="shared" ref="L93:L104" si="27">SUM(H93:K93)</f>
        <v>0</v>
      </c>
      <c r="M93" s="56"/>
      <c r="N93" s="92">
        <f t="shared" ref="N93:N104" si="28">F93-L93</f>
        <v>9650</v>
      </c>
      <c r="O93" s="56"/>
      <c r="P93" s="61">
        <v>43691</v>
      </c>
      <c r="Q93" s="62" t="s">
        <v>32</v>
      </c>
      <c r="R93" s="62"/>
      <c r="S93" s="62" t="s">
        <v>33</v>
      </c>
      <c r="T93" s="62" t="s">
        <v>34</v>
      </c>
      <c r="U93" s="62" t="s">
        <v>139</v>
      </c>
      <c r="V93" s="123">
        <v>1200</v>
      </c>
      <c r="W93" s="61">
        <v>43691</v>
      </c>
      <c r="X93" s="64" t="s">
        <v>140</v>
      </c>
    </row>
    <row r="94" spans="1:24" s="65" customFormat="1" ht="22" customHeight="1" x14ac:dyDescent="0.35">
      <c r="A94" s="66"/>
      <c r="B94" s="94">
        <v>6950</v>
      </c>
      <c r="C94" s="94"/>
      <c r="D94" s="94">
        <v>2700</v>
      </c>
      <c r="E94" s="94"/>
      <c r="F94" s="74">
        <f t="shared" si="26"/>
        <v>9650</v>
      </c>
      <c r="G94" s="56"/>
      <c r="H94" s="70"/>
      <c r="I94" s="71"/>
      <c r="J94" s="68"/>
      <c r="K94" s="71"/>
      <c r="L94" s="74">
        <f t="shared" si="27"/>
        <v>0</v>
      </c>
      <c r="M94" s="56"/>
      <c r="N94" s="60">
        <f t="shared" si="28"/>
        <v>9650</v>
      </c>
      <c r="O94" s="56"/>
      <c r="P94" s="73">
        <v>43692</v>
      </c>
      <c r="Q94" s="63" t="s">
        <v>32</v>
      </c>
      <c r="R94" s="63"/>
      <c r="S94" s="63" t="s">
        <v>33</v>
      </c>
      <c r="T94" s="63" t="s">
        <v>34</v>
      </c>
      <c r="U94" s="63">
        <v>6494275</v>
      </c>
      <c r="V94" s="101">
        <v>1600</v>
      </c>
      <c r="W94" s="73">
        <v>43692</v>
      </c>
      <c r="X94" s="75" t="s">
        <v>141</v>
      </c>
    </row>
    <row r="95" spans="1:24" s="65" customFormat="1" ht="22" customHeight="1" x14ac:dyDescent="0.35">
      <c r="A95" s="66"/>
      <c r="B95" s="94"/>
      <c r="C95" s="94"/>
      <c r="D95" s="94"/>
      <c r="E95" s="94"/>
      <c r="F95" s="74">
        <f t="shared" si="26"/>
        <v>0</v>
      </c>
      <c r="G95" s="56"/>
      <c r="H95" s="70"/>
      <c r="I95" s="71"/>
      <c r="J95" s="68"/>
      <c r="K95" s="71"/>
      <c r="L95" s="74">
        <f t="shared" si="27"/>
        <v>0</v>
      </c>
      <c r="M95" s="56"/>
      <c r="N95" s="60">
        <f t="shared" si="28"/>
        <v>0</v>
      </c>
      <c r="O95" s="56"/>
      <c r="P95" s="73">
        <v>43692</v>
      </c>
      <c r="Q95" s="63" t="s">
        <v>32</v>
      </c>
      <c r="R95" s="63"/>
      <c r="S95" s="63" t="s">
        <v>33</v>
      </c>
      <c r="T95" s="63" t="s">
        <v>34</v>
      </c>
      <c r="U95" s="63">
        <v>8006231</v>
      </c>
      <c r="V95" s="101">
        <v>1150</v>
      </c>
      <c r="W95" s="73">
        <v>43692</v>
      </c>
      <c r="X95" s="75" t="s">
        <v>142</v>
      </c>
    </row>
    <row r="96" spans="1:24" s="65" customFormat="1" ht="22" customHeight="1" x14ac:dyDescent="0.35">
      <c r="A96" s="66"/>
      <c r="B96" s="94"/>
      <c r="C96" s="94"/>
      <c r="D96" s="94"/>
      <c r="E96" s="94"/>
      <c r="F96" s="74">
        <f t="shared" si="26"/>
        <v>0</v>
      </c>
      <c r="G96" s="56"/>
      <c r="H96" s="70"/>
      <c r="I96" s="71"/>
      <c r="J96" s="68"/>
      <c r="K96" s="71"/>
      <c r="L96" s="74">
        <f t="shared" si="27"/>
        <v>0</v>
      </c>
      <c r="M96" s="56"/>
      <c r="N96" s="60">
        <f t="shared" si="28"/>
        <v>0</v>
      </c>
      <c r="O96" s="56"/>
      <c r="P96" s="73">
        <v>43693</v>
      </c>
      <c r="Q96" s="63" t="s">
        <v>32</v>
      </c>
      <c r="R96" s="63"/>
      <c r="S96" s="63" t="s">
        <v>33</v>
      </c>
      <c r="T96" s="63" t="s">
        <v>34</v>
      </c>
      <c r="U96" s="63">
        <v>8420480</v>
      </c>
      <c r="V96" s="101">
        <v>3000</v>
      </c>
      <c r="W96" s="73">
        <v>43693</v>
      </c>
      <c r="X96" s="75" t="s">
        <v>143</v>
      </c>
    </row>
    <row r="97" spans="1:24" s="65" customFormat="1" ht="22" customHeight="1" x14ac:dyDescent="0.35">
      <c r="A97" s="66"/>
      <c r="B97" s="94"/>
      <c r="C97" s="94"/>
      <c r="D97" s="94"/>
      <c r="E97" s="94"/>
      <c r="F97" s="74">
        <f t="shared" si="26"/>
        <v>0</v>
      </c>
      <c r="G97" s="56"/>
      <c r="H97" s="70"/>
      <c r="I97" s="71"/>
      <c r="J97" s="68"/>
      <c r="K97" s="71"/>
      <c r="L97" s="74">
        <f t="shared" si="27"/>
        <v>0</v>
      </c>
      <c r="M97" s="56"/>
      <c r="N97" s="60">
        <f t="shared" si="28"/>
        <v>0</v>
      </c>
      <c r="O97" s="56"/>
      <c r="P97" s="73">
        <v>43706</v>
      </c>
      <c r="Q97" s="63" t="s">
        <v>32</v>
      </c>
      <c r="R97" s="63"/>
      <c r="S97" s="63" t="s">
        <v>33</v>
      </c>
      <c r="T97" s="63" t="s">
        <v>34</v>
      </c>
      <c r="U97" s="63" t="s">
        <v>144</v>
      </c>
      <c r="V97" s="101">
        <v>1600</v>
      </c>
      <c r="W97" s="73">
        <v>43706</v>
      </c>
      <c r="X97" s="75" t="s">
        <v>145</v>
      </c>
    </row>
    <row r="98" spans="1:24" s="65" customFormat="1" ht="22" customHeight="1" x14ac:dyDescent="0.35">
      <c r="A98" s="66"/>
      <c r="B98" s="94"/>
      <c r="C98" s="94"/>
      <c r="D98" s="94"/>
      <c r="E98" s="94"/>
      <c r="F98" s="74">
        <f t="shared" si="26"/>
        <v>0</v>
      </c>
      <c r="G98" s="56"/>
      <c r="H98" s="70"/>
      <c r="I98" s="71"/>
      <c r="J98" s="68"/>
      <c r="K98" s="71"/>
      <c r="L98" s="74">
        <f t="shared" si="27"/>
        <v>0</v>
      </c>
      <c r="M98" s="56"/>
      <c r="N98" s="60">
        <f t="shared" si="28"/>
        <v>0</v>
      </c>
      <c r="O98" s="56"/>
      <c r="P98" s="73">
        <v>43706</v>
      </c>
      <c r="Q98" s="63" t="s">
        <v>32</v>
      </c>
      <c r="R98" s="63"/>
      <c r="S98" s="63" t="s">
        <v>33</v>
      </c>
      <c r="T98" s="63" t="s">
        <v>34</v>
      </c>
      <c r="U98" s="63" t="s">
        <v>146</v>
      </c>
      <c r="V98" s="101">
        <v>1200</v>
      </c>
      <c r="W98" s="73">
        <v>43706</v>
      </c>
      <c r="X98" s="75" t="s">
        <v>147</v>
      </c>
    </row>
    <row r="99" spans="1:24" s="65" customFormat="1" ht="22" customHeight="1" x14ac:dyDescent="0.35">
      <c r="A99" s="66"/>
      <c r="B99" s="94"/>
      <c r="C99" s="94"/>
      <c r="D99" s="94"/>
      <c r="E99" s="94"/>
      <c r="F99" s="74">
        <f t="shared" si="26"/>
        <v>0</v>
      </c>
      <c r="G99" s="56"/>
      <c r="H99" s="70"/>
      <c r="I99" s="71"/>
      <c r="J99" s="68"/>
      <c r="K99" s="71"/>
      <c r="L99" s="74">
        <f t="shared" si="27"/>
        <v>0</v>
      </c>
      <c r="M99" s="56"/>
      <c r="N99" s="60">
        <f t="shared" si="28"/>
        <v>0</v>
      </c>
      <c r="O99" s="56"/>
      <c r="P99" s="73">
        <v>43707</v>
      </c>
      <c r="Q99" s="63" t="s">
        <v>32</v>
      </c>
      <c r="R99" s="63"/>
      <c r="S99" s="63" t="s">
        <v>33</v>
      </c>
      <c r="T99" s="63" t="s">
        <v>34</v>
      </c>
      <c r="U99" s="63">
        <v>8342094</v>
      </c>
      <c r="V99" s="101">
        <v>1150</v>
      </c>
      <c r="W99" s="73">
        <v>43707</v>
      </c>
      <c r="X99" s="75" t="s">
        <v>148</v>
      </c>
    </row>
    <row r="100" spans="1:24" s="65" customFormat="1" ht="22" customHeight="1" x14ac:dyDescent="0.35">
      <c r="A100" s="66"/>
      <c r="B100" s="94"/>
      <c r="C100" s="94"/>
      <c r="D100" s="94"/>
      <c r="E100" s="94"/>
      <c r="F100" s="74">
        <f t="shared" si="26"/>
        <v>0</v>
      </c>
      <c r="G100" s="56"/>
      <c r="H100" s="70"/>
      <c r="I100" s="71"/>
      <c r="J100" s="68"/>
      <c r="K100" s="71"/>
      <c r="L100" s="74">
        <f t="shared" si="27"/>
        <v>0</v>
      </c>
      <c r="M100" s="56"/>
      <c r="N100" s="60">
        <f t="shared" si="28"/>
        <v>0</v>
      </c>
      <c r="O100" s="56"/>
      <c r="P100" s="73">
        <v>43707</v>
      </c>
      <c r="Q100" s="63" t="s">
        <v>32</v>
      </c>
      <c r="R100" s="63"/>
      <c r="S100" s="63" t="s">
        <v>33</v>
      </c>
      <c r="T100" s="63" t="s">
        <v>34</v>
      </c>
      <c r="U100" s="63">
        <v>1819667</v>
      </c>
      <c r="V100" s="101">
        <v>3000</v>
      </c>
      <c r="W100" s="73">
        <v>43707</v>
      </c>
      <c r="X100" s="75" t="s">
        <v>149</v>
      </c>
    </row>
    <row r="101" spans="1:24" s="65" customFormat="1" ht="22" customHeight="1" x14ac:dyDescent="0.35">
      <c r="A101" s="66"/>
      <c r="B101" s="94"/>
      <c r="C101" s="94"/>
      <c r="D101" s="94"/>
      <c r="E101" s="94"/>
      <c r="F101" s="74">
        <f t="shared" si="26"/>
        <v>0</v>
      </c>
      <c r="G101" s="56"/>
      <c r="H101" s="70"/>
      <c r="I101" s="71"/>
      <c r="J101" s="68"/>
      <c r="K101" s="71"/>
      <c r="L101" s="74">
        <f t="shared" si="27"/>
        <v>0</v>
      </c>
      <c r="M101" s="56"/>
      <c r="N101" s="60">
        <f t="shared" si="28"/>
        <v>0</v>
      </c>
      <c r="O101" s="56"/>
      <c r="P101" s="73">
        <v>43691</v>
      </c>
      <c r="Q101" s="63" t="s">
        <v>32</v>
      </c>
      <c r="R101" s="63"/>
      <c r="S101" s="63" t="s">
        <v>33</v>
      </c>
      <c r="T101" s="63" t="s">
        <v>45</v>
      </c>
      <c r="U101" s="63" t="s">
        <v>150</v>
      </c>
      <c r="V101" s="101">
        <v>1500</v>
      </c>
      <c r="W101" s="73">
        <v>43692</v>
      </c>
      <c r="X101" s="75" t="s">
        <v>151</v>
      </c>
    </row>
    <row r="102" spans="1:24" s="65" customFormat="1" ht="22" customHeight="1" x14ac:dyDescent="0.35">
      <c r="A102" s="66"/>
      <c r="B102" s="94"/>
      <c r="C102" s="94"/>
      <c r="D102" s="94"/>
      <c r="E102" s="94"/>
      <c r="F102" s="74">
        <f t="shared" si="26"/>
        <v>0</v>
      </c>
      <c r="G102" s="56"/>
      <c r="H102" s="70"/>
      <c r="I102" s="71"/>
      <c r="J102" s="68"/>
      <c r="K102" s="71"/>
      <c r="L102" s="74">
        <f t="shared" si="27"/>
        <v>0</v>
      </c>
      <c r="M102" s="56"/>
      <c r="N102" s="60">
        <f t="shared" si="28"/>
        <v>0</v>
      </c>
      <c r="O102" s="56"/>
      <c r="P102" s="73">
        <v>43692</v>
      </c>
      <c r="Q102" s="63" t="s">
        <v>32</v>
      </c>
      <c r="R102" s="63"/>
      <c r="S102" s="63" t="s">
        <v>33</v>
      </c>
      <c r="T102" s="63" t="s">
        <v>45</v>
      </c>
      <c r="U102" s="63">
        <v>8004930</v>
      </c>
      <c r="V102" s="101">
        <v>1200</v>
      </c>
      <c r="W102" s="73">
        <v>43692</v>
      </c>
      <c r="X102" s="75" t="s">
        <v>152</v>
      </c>
    </row>
    <row r="103" spans="1:24" s="65" customFormat="1" ht="22" customHeight="1" x14ac:dyDescent="0.35">
      <c r="A103" s="66"/>
      <c r="B103" s="115"/>
      <c r="C103" s="115"/>
      <c r="D103" s="115"/>
      <c r="E103" s="115"/>
      <c r="F103" s="69">
        <f t="shared" si="26"/>
        <v>0</v>
      </c>
      <c r="G103" s="56"/>
      <c r="H103" s="116"/>
      <c r="I103" s="117"/>
      <c r="J103" s="67"/>
      <c r="K103" s="117"/>
      <c r="L103" s="69">
        <f t="shared" si="27"/>
        <v>0</v>
      </c>
      <c r="M103" s="56"/>
      <c r="N103" s="72">
        <f t="shared" si="28"/>
        <v>0</v>
      </c>
      <c r="O103" s="56"/>
      <c r="P103" s="118">
        <v>43706</v>
      </c>
      <c r="Q103" s="119" t="s">
        <v>32</v>
      </c>
      <c r="R103" s="119"/>
      <c r="S103" s="119" t="s">
        <v>33</v>
      </c>
      <c r="T103" s="119" t="s">
        <v>45</v>
      </c>
      <c r="U103" s="119" t="s">
        <v>153</v>
      </c>
      <c r="V103" s="120">
        <v>1500</v>
      </c>
      <c r="W103" s="118">
        <v>43708</v>
      </c>
      <c r="X103" s="121" t="s">
        <v>154</v>
      </c>
    </row>
    <row r="104" spans="1:24" s="65" customFormat="1" ht="22" customHeight="1" x14ac:dyDescent="0.35">
      <c r="A104" s="93"/>
      <c r="B104" s="124"/>
      <c r="C104" s="124"/>
      <c r="D104" s="124"/>
      <c r="E104" s="124"/>
      <c r="F104" s="69">
        <f t="shared" si="26"/>
        <v>0</v>
      </c>
      <c r="G104" s="56"/>
      <c r="H104" s="79"/>
      <c r="I104" s="80"/>
      <c r="J104" s="81"/>
      <c r="K104" s="80"/>
      <c r="L104" s="69">
        <f t="shared" si="27"/>
        <v>0</v>
      </c>
      <c r="M104" s="56"/>
      <c r="N104" s="72">
        <f t="shared" si="28"/>
        <v>0</v>
      </c>
      <c r="O104" s="56"/>
      <c r="P104" s="126">
        <v>43706</v>
      </c>
      <c r="Q104" s="119" t="s">
        <v>32</v>
      </c>
      <c r="R104" s="85"/>
      <c r="S104" s="119" t="s">
        <v>33</v>
      </c>
      <c r="T104" s="119" t="s">
        <v>45</v>
      </c>
      <c r="U104" s="85">
        <v>8341938</v>
      </c>
      <c r="V104" s="129">
        <v>1200</v>
      </c>
      <c r="W104" s="126">
        <v>43708</v>
      </c>
      <c r="X104" s="87" t="s">
        <v>155</v>
      </c>
    </row>
    <row r="105" spans="1:24" s="65" customFormat="1" ht="22" customHeight="1" thickBot="1" x14ac:dyDescent="0.4">
      <c r="A105" s="76" t="s">
        <v>47</v>
      </c>
      <c r="B105" s="95">
        <f>+B93+B94+B95+B96+B97+B98+B99+B100+B101+B102+B103</f>
        <v>13900</v>
      </c>
      <c r="C105" s="95">
        <f t="shared" ref="C105:F105" si="29">+C93+C94+C95+C96+C97+C98+C99+C100+C101+C102+C103</f>
        <v>0</v>
      </c>
      <c r="D105" s="95">
        <f t="shared" si="29"/>
        <v>5400</v>
      </c>
      <c r="E105" s="95">
        <f t="shared" si="29"/>
        <v>0</v>
      </c>
      <c r="F105" s="130">
        <f t="shared" si="29"/>
        <v>19300</v>
      </c>
      <c r="G105" s="56"/>
      <c r="H105" s="96">
        <f>+H80+H81+H82+H83+H84+H85+H86+H87+H88+H89+H90</f>
        <v>0</v>
      </c>
      <c r="I105" s="97">
        <f t="shared" ref="I105:L105" si="30">+I80+I81+I82+I83+I84+I85+I86+I87+I88+I89+I90</f>
        <v>0</v>
      </c>
      <c r="J105" s="77">
        <f t="shared" si="30"/>
        <v>0</v>
      </c>
      <c r="K105" s="97">
        <f t="shared" si="30"/>
        <v>0</v>
      </c>
      <c r="L105" s="78">
        <f t="shared" si="30"/>
        <v>0</v>
      </c>
      <c r="M105" s="56"/>
      <c r="N105" s="128">
        <f>+N93+N94+N95+N96+N97+N98+N99+N100+N101+N102+N103</f>
        <v>19300</v>
      </c>
      <c r="O105" s="56"/>
      <c r="P105" s="98"/>
      <c r="Q105" s="86"/>
      <c r="R105" s="86"/>
      <c r="S105" s="86"/>
      <c r="T105" s="86"/>
      <c r="U105" s="86"/>
      <c r="V105" s="99">
        <f>+V80+V81+V82+V83+V84+V85+V86+V87+V88+V89+V90+V91</f>
        <v>19300</v>
      </c>
      <c r="W105" s="98"/>
      <c r="X105" s="100"/>
    </row>
    <row r="106" spans="1:24" s="65" customFormat="1" ht="22" customHeight="1" x14ac:dyDescent="0.35">
      <c r="A106" s="53" t="s">
        <v>156</v>
      </c>
      <c r="B106" s="89">
        <v>6950</v>
      </c>
      <c r="C106" s="89"/>
      <c r="D106" s="89">
        <v>2700</v>
      </c>
      <c r="E106" s="89"/>
      <c r="F106" s="55">
        <f t="shared" ref="F106:F118" si="31">+B106+C106+D106+E106</f>
        <v>9650</v>
      </c>
      <c r="G106" s="56"/>
      <c r="H106" s="90"/>
      <c r="I106" s="91"/>
      <c r="J106" s="54"/>
      <c r="K106" s="91"/>
      <c r="L106" s="55">
        <f t="shared" ref="L106:L118" si="32">SUM(H106:K106)</f>
        <v>0</v>
      </c>
      <c r="M106" s="56"/>
      <c r="N106" s="92">
        <f t="shared" ref="N106:N118" si="33">F106-L106</f>
        <v>9650</v>
      </c>
      <c r="O106" s="56"/>
      <c r="P106" s="61">
        <v>43720</v>
      </c>
      <c r="Q106" s="62" t="s">
        <v>32</v>
      </c>
      <c r="R106" s="62"/>
      <c r="S106" s="62" t="s">
        <v>33</v>
      </c>
      <c r="T106" s="62" t="s">
        <v>34</v>
      </c>
      <c r="U106" s="62" t="s">
        <v>157</v>
      </c>
      <c r="V106" s="123">
        <v>1200</v>
      </c>
      <c r="W106" s="61">
        <v>43720</v>
      </c>
      <c r="X106" s="64" t="s">
        <v>158</v>
      </c>
    </row>
    <row r="107" spans="1:24" s="65" customFormat="1" ht="22" customHeight="1" x14ac:dyDescent="0.35">
      <c r="A107" s="66"/>
      <c r="B107" s="94">
        <v>6950</v>
      </c>
      <c r="C107" s="94"/>
      <c r="D107" s="94">
        <v>2700</v>
      </c>
      <c r="E107" s="94"/>
      <c r="F107" s="74">
        <f t="shared" si="31"/>
        <v>9650</v>
      </c>
      <c r="G107" s="56"/>
      <c r="H107" s="70"/>
      <c r="I107" s="71"/>
      <c r="J107" s="68"/>
      <c r="K107" s="71"/>
      <c r="L107" s="74">
        <f t="shared" si="32"/>
        <v>0</v>
      </c>
      <c r="M107" s="56"/>
      <c r="N107" s="60">
        <f t="shared" si="33"/>
        <v>9650</v>
      </c>
      <c r="O107" s="56"/>
      <c r="P107" s="73">
        <v>43721</v>
      </c>
      <c r="Q107" s="63" t="s">
        <v>32</v>
      </c>
      <c r="R107" s="63"/>
      <c r="S107" s="63" t="s">
        <v>33</v>
      </c>
      <c r="T107" s="63" t="s">
        <v>34</v>
      </c>
      <c r="U107" s="63">
        <v>7853700</v>
      </c>
      <c r="V107" s="101">
        <v>1150</v>
      </c>
      <c r="W107" s="73">
        <v>43721</v>
      </c>
      <c r="X107" s="75" t="s">
        <v>159</v>
      </c>
    </row>
    <row r="108" spans="1:24" s="65" customFormat="1" ht="22" customHeight="1" x14ac:dyDescent="0.35">
      <c r="A108" s="66"/>
      <c r="B108" s="94"/>
      <c r="C108" s="94"/>
      <c r="D108" s="94"/>
      <c r="E108" s="94"/>
      <c r="F108" s="74">
        <f t="shared" si="31"/>
        <v>0</v>
      </c>
      <c r="G108" s="56"/>
      <c r="H108" s="70"/>
      <c r="I108" s="71"/>
      <c r="J108" s="68"/>
      <c r="K108" s="71"/>
      <c r="L108" s="74">
        <f t="shared" si="32"/>
        <v>0</v>
      </c>
      <c r="M108" s="56"/>
      <c r="N108" s="60">
        <f t="shared" si="33"/>
        <v>0</v>
      </c>
      <c r="O108" s="56"/>
      <c r="P108" s="73">
        <v>43721</v>
      </c>
      <c r="Q108" s="63" t="s">
        <v>32</v>
      </c>
      <c r="R108" s="63"/>
      <c r="S108" s="63" t="s">
        <v>33</v>
      </c>
      <c r="T108" s="63" t="s">
        <v>34</v>
      </c>
      <c r="U108" s="63">
        <v>4231584</v>
      </c>
      <c r="V108" s="101">
        <v>1600</v>
      </c>
      <c r="W108" s="73">
        <v>43721</v>
      </c>
      <c r="X108" s="75" t="s">
        <v>160</v>
      </c>
    </row>
    <row r="109" spans="1:24" s="65" customFormat="1" ht="22" customHeight="1" x14ac:dyDescent="0.35">
      <c r="A109" s="66"/>
      <c r="B109" s="94"/>
      <c r="C109" s="94"/>
      <c r="D109" s="94"/>
      <c r="E109" s="94"/>
      <c r="F109" s="74">
        <f t="shared" si="31"/>
        <v>0</v>
      </c>
      <c r="G109" s="56"/>
      <c r="H109" s="70"/>
      <c r="I109" s="71"/>
      <c r="J109" s="68"/>
      <c r="K109" s="71"/>
      <c r="L109" s="74">
        <f t="shared" si="32"/>
        <v>0</v>
      </c>
      <c r="M109" s="56"/>
      <c r="N109" s="60">
        <f t="shared" si="33"/>
        <v>0</v>
      </c>
      <c r="O109" s="56"/>
      <c r="P109" s="73">
        <v>43721</v>
      </c>
      <c r="Q109" s="63" t="s">
        <v>32</v>
      </c>
      <c r="R109" s="63"/>
      <c r="S109" s="63" t="s">
        <v>33</v>
      </c>
      <c r="T109" s="63" t="s">
        <v>34</v>
      </c>
      <c r="U109" s="63">
        <v>4231949</v>
      </c>
      <c r="V109" s="101">
        <v>3000</v>
      </c>
      <c r="W109" s="73">
        <v>43721</v>
      </c>
      <c r="X109" s="75" t="s">
        <v>161</v>
      </c>
    </row>
    <row r="110" spans="1:24" s="65" customFormat="1" ht="22" customHeight="1" x14ac:dyDescent="0.35">
      <c r="A110" s="66"/>
      <c r="B110" s="94"/>
      <c r="C110" s="94"/>
      <c r="D110" s="94"/>
      <c r="E110" s="94"/>
      <c r="F110" s="74">
        <f t="shared" si="31"/>
        <v>0</v>
      </c>
      <c r="G110" s="56"/>
      <c r="H110" s="70"/>
      <c r="I110" s="71"/>
      <c r="J110" s="68"/>
      <c r="K110" s="71"/>
      <c r="L110" s="74">
        <f t="shared" si="32"/>
        <v>0</v>
      </c>
      <c r="M110" s="56"/>
      <c r="N110" s="60">
        <f t="shared" si="33"/>
        <v>0</v>
      </c>
      <c r="O110" s="56"/>
      <c r="P110" s="73">
        <v>43738</v>
      </c>
      <c r="Q110" s="63" t="s">
        <v>32</v>
      </c>
      <c r="R110" s="63"/>
      <c r="S110" s="63" t="s">
        <v>33</v>
      </c>
      <c r="T110" s="63" t="s">
        <v>34</v>
      </c>
      <c r="U110" s="63">
        <v>8838072</v>
      </c>
      <c r="V110" s="101">
        <v>1600</v>
      </c>
      <c r="W110" s="73">
        <v>43738</v>
      </c>
      <c r="X110" s="75" t="s">
        <v>162</v>
      </c>
    </row>
    <row r="111" spans="1:24" s="65" customFormat="1" ht="22" customHeight="1" x14ac:dyDescent="0.35">
      <c r="A111" s="66"/>
      <c r="B111" s="94"/>
      <c r="C111" s="94"/>
      <c r="D111" s="94"/>
      <c r="E111" s="94"/>
      <c r="F111" s="74">
        <f t="shared" si="31"/>
        <v>0</v>
      </c>
      <c r="G111" s="56"/>
      <c r="H111" s="70"/>
      <c r="I111" s="71"/>
      <c r="J111" s="68"/>
      <c r="K111" s="71"/>
      <c r="L111" s="74">
        <f t="shared" si="32"/>
        <v>0</v>
      </c>
      <c r="M111" s="56"/>
      <c r="N111" s="60">
        <f t="shared" si="33"/>
        <v>0</v>
      </c>
      <c r="O111" s="56"/>
      <c r="P111" s="73">
        <v>43738</v>
      </c>
      <c r="Q111" s="63" t="s">
        <v>32</v>
      </c>
      <c r="R111" s="63"/>
      <c r="S111" s="63" t="s">
        <v>33</v>
      </c>
      <c r="T111" s="63" t="s">
        <v>34</v>
      </c>
      <c r="U111" s="63">
        <v>8696602</v>
      </c>
      <c r="V111" s="101">
        <v>1150</v>
      </c>
      <c r="W111" s="73">
        <v>43738</v>
      </c>
      <c r="X111" s="75" t="s">
        <v>163</v>
      </c>
    </row>
    <row r="112" spans="1:24" s="65" customFormat="1" ht="22" customHeight="1" x14ac:dyDescent="0.35">
      <c r="A112" s="66"/>
      <c r="B112" s="94"/>
      <c r="C112" s="94"/>
      <c r="D112" s="94"/>
      <c r="E112" s="94"/>
      <c r="F112" s="74">
        <f t="shared" si="31"/>
        <v>0</v>
      </c>
      <c r="G112" s="56"/>
      <c r="H112" s="70"/>
      <c r="I112" s="71"/>
      <c r="J112" s="68"/>
      <c r="K112" s="71"/>
      <c r="L112" s="74">
        <f t="shared" si="32"/>
        <v>0</v>
      </c>
      <c r="M112" s="56"/>
      <c r="N112" s="60">
        <f t="shared" si="33"/>
        <v>0</v>
      </c>
      <c r="O112" s="56"/>
      <c r="P112" s="73">
        <v>43738</v>
      </c>
      <c r="Q112" s="63" t="s">
        <v>32</v>
      </c>
      <c r="R112" s="63"/>
      <c r="S112" s="63" t="s">
        <v>33</v>
      </c>
      <c r="T112" s="63" t="s">
        <v>34</v>
      </c>
      <c r="U112" s="63">
        <v>8838205</v>
      </c>
      <c r="V112" s="101">
        <v>3000</v>
      </c>
      <c r="W112" s="73">
        <v>43738</v>
      </c>
      <c r="X112" s="75" t="s">
        <v>164</v>
      </c>
    </row>
    <row r="113" spans="1:24" s="65" customFormat="1" ht="22" customHeight="1" x14ac:dyDescent="0.35">
      <c r="A113" s="66"/>
      <c r="B113" s="94"/>
      <c r="C113" s="94"/>
      <c r="D113" s="94"/>
      <c r="E113" s="94"/>
      <c r="F113" s="74">
        <f t="shared" si="31"/>
        <v>0</v>
      </c>
      <c r="G113" s="56"/>
      <c r="H113" s="70"/>
      <c r="I113" s="71"/>
      <c r="J113" s="68"/>
      <c r="K113" s="71"/>
      <c r="L113" s="74">
        <f t="shared" si="32"/>
        <v>0</v>
      </c>
      <c r="M113" s="56"/>
      <c r="N113" s="60">
        <f t="shared" si="33"/>
        <v>0</v>
      </c>
      <c r="O113" s="56"/>
      <c r="P113" s="73">
        <v>43738</v>
      </c>
      <c r="Q113" s="63" t="s">
        <v>32</v>
      </c>
      <c r="R113" s="63"/>
      <c r="S113" s="63" t="s">
        <v>33</v>
      </c>
      <c r="T113" s="63" t="s">
        <v>34</v>
      </c>
      <c r="U113" s="63" t="s">
        <v>165</v>
      </c>
      <c r="V113" s="101">
        <v>1200</v>
      </c>
      <c r="W113" s="73">
        <v>43738</v>
      </c>
      <c r="X113" s="75" t="s">
        <v>166</v>
      </c>
    </row>
    <row r="114" spans="1:24" s="65" customFormat="1" ht="22" customHeight="1" x14ac:dyDescent="0.35">
      <c r="A114" s="66"/>
      <c r="B114" s="94"/>
      <c r="C114" s="94"/>
      <c r="D114" s="94"/>
      <c r="E114" s="94"/>
      <c r="F114" s="74">
        <f t="shared" si="31"/>
        <v>0</v>
      </c>
      <c r="G114" s="56"/>
      <c r="H114" s="70"/>
      <c r="I114" s="71"/>
      <c r="J114" s="68"/>
      <c r="K114" s="71"/>
      <c r="L114" s="74">
        <f t="shared" si="32"/>
        <v>0</v>
      </c>
      <c r="M114" s="56"/>
      <c r="N114" s="60">
        <f t="shared" si="33"/>
        <v>0</v>
      </c>
      <c r="O114" s="56"/>
      <c r="P114" s="73">
        <v>43721</v>
      </c>
      <c r="Q114" s="63" t="s">
        <v>32</v>
      </c>
      <c r="R114" s="63"/>
      <c r="S114" s="63" t="s">
        <v>33</v>
      </c>
      <c r="T114" s="63" t="s">
        <v>45</v>
      </c>
      <c r="U114" s="63">
        <v>7853646</v>
      </c>
      <c r="V114" s="101">
        <v>1200</v>
      </c>
      <c r="W114" s="73">
        <v>43721</v>
      </c>
      <c r="X114" s="75" t="s">
        <v>151</v>
      </c>
    </row>
    <row r="115" spans="1:24" s="65" customFormat="1" ht="22" customHeight="1" x14ac:dyDescent="0.35">
      <c r="A115" s="66"/>
      <c r="B115" s="94"/>
      <c r="C115" s="94"/>
      <c r="D115" s="94"/>
      <c r="E115" s="94"/>
      <c r="F115" s="74">
        <f t="shared" si="31"/>
        <v>0</v>
      </c>
      <c r="G115" s="56"/>
      <c r="H115" s="70"/>
      <c r="I115" s="71"/>
      <c r="J115" s="68"/>
      <c r="K115" s="71"/>
      <c r="L115" s="74">
        <f t="shared" si="32"/>
        <v>0</v>
      </c>
      <c r="M115" s="56"/>
      <c r="N115" s="60">
        <f t="shared" si="33"/>
        <v>0</v>
      </c>
      <c r="O115" s="56"/>
      <c r="P115" s="73">
        <v>43721</v>
      </c>
      <c r="Q115" s="63" t="s">
        <v>32</v>
      </c>
      <c r="R115" s="63"/>
      <c r="S115" s="63" t="s">
        <v>33</v>
      </c>
      <c r="T115" s="63" t="s">
        <v>45</v>
      </c>
      <c r="U115" s="63">
        <v>4231208</v>
      </c>
      <c r="V115" s="101">
        <v>1500</v>
      </c>
      <c r="W115" s="73">
        <v>43721</v>
      </c>
      <c r="X115" s="75" t="s">
        <v>152</v>
      </c>
    </row>
    <row r="116" spans="1:24" s="65" customFormat="1" ht="22" customHeight="1" x14ac:dyDescent="0.35">
      <c r="A116" s="66"/>
      <c r="B116" s="115"/>
      <c r="C116" s="115"/>
      <c r="D116" s="115"/>
      <c r="E116" s="115"/>
      <c r="F116" s="69">
        <f t="shared" si="31"/>
        <v>0</v>
      </c>
      <c r="G116" s="56"/>
      <c r="H116" s="116"/>
      <c r="I116" s="117"/>
      <c r="J116" s="67"/>
      <c r="K116" s="117"/>
      <c r="L116" s="69">
        <f t="shared" si="32"/>
        <v>0</v>
      </c>
      <c r="M116" s="56"/>
      <c r="N116" s="72">
        <f t="shared" si="33"/>
        <v>0</v>
      </c>
      <c r="O116" s="56"/>
      <c r="P116" s="118">
        <v>43738</v>
      </c>
      <c r="Q116" s="119" t="s">
        <v>32</v>
      </c>
      <c r="R116" s="119"/>
      <c r="S116" s="119" t="s">
        <v>33</v>
      </c>
      <c r="T116" s="119" t="s">
        <v>45</v>
      </c>
      <c r="U116" s="119">
        <v>8838357</v>
      </c>
      <c r="V116" s="120">
        <v>1500</v>
      </c>
      <c r="W116" s="118">
        <v>43738</v>
      </c>
      <c r="X116" s="121" t="s">
        <v>167</v>
      </c>
    </row>
    <row r="117" spans="1:24" s="65" customFormat="1" ht="22" customHeight="1" x14ac:dyDescent="0.35">
      <c r="A117" s="66"/>
      <c r="B117" s="124"/>
      <c r="C117" s="124"/>
      <c r="D117" s="124"/>
      <c r="E117" s="124"/>
      <c r="F117" s="69">
        <f t="shared" si="31"/>
        <v>0</v>
      </c>
      <c r="G117" s="56"/>
      <c r="H117" s="79"/>
      <c r="I117" s="80"/>
      <c r="J117" s="81"/>
      <c r="K117" s="80"/>
      <c r="L117" s="69">
        <f t="shared" si="32"/>
        <v>0</v>
      </c>
      <c r="M117" s="56"/>
      <c r="N117" s="72">
        <f t="shared" si="33"/>
        <v>0</v>
      </c>
      <c r="O117" s="56"/>
      <c r="P117" s="126">
        <v>43738</v>
      </c>
      <c r="Q117" s="119" t="s">
        <v>32</v>
      </c>
      <c r="R117" s="85"/>
      <c r="S117" s="119" t="s">
        <v>33</v>
      </c>
      <c r="T117" s="119" t="s">
        <v>45</v>
      </c>
      <c r="U117" s="85">
        <v>8696562</v>
      </c>
      <c r="V117" s="129">
        <v>1200</v>
      </c>
      <c r="W117" s="126">
        <v>43738</v>
      </c>
      <c r="X117" s="87" t="s">
        <v>168</v>
      </c>
    </row>
    <row r="118" spans="1:24" s="65" customFormat="1" ht="22" hidden="1" customHeight="1" x14ac:dyDescent="0.35">
      <c r="A118" s="93"/>
      <c r="B118" s="124"/>
      <c r="C118" s="124"/>
      <c r="D118" s="124"/>
      <c r="E118" s="124"/>
      <c r="F118" s="69">
        <f t="shared" si="31"/>
        <v>0</v>
      </c>
      <c r="G118" s="56"/>
      <c r="H118" s="79"/>
      <c r="I118" s="80"/>
      <c r="J118" s="81"/>
      <c r="K118" s="80"/>
      <c r="L118" s="69">
        <f t="shared" si="32"/>
        <v>0</v>
      </c>
      <c r="M118" s="56"/>
      <c r="N118" s="72">
        <f t="shared" si="33"/>
        <v>0</v>
      </c>
      <c r="O118" s="56"/>
      <c r="P118" s="126"/>
      <c r="Q118" s="119"/>
      <c r="R118" s="85"/>
      <c r="S118" s="119"/>
      <c r="T118" s="119"/>
      <c r="U118" s="85"/>
      <c r="V118" s="129"/>
      <c r="W118" s="126"/>
      <c r="X118" s="87"/>
    </row>
    <row r="119" spans="1:24" s="65" customFormat="1" ht="22" customHeight="1" thickBot="1" x14ac:dyDescent="0.4">
      <c r="A119" s="76" t="s">
        <v>47</v>
      </c>
      <c r="B119" s="95">
        <f>+B106+B107+B108+B109+B110+B111+B112+B113+B114+B115+B116+B117+B118</f>
        <v>13900</v>
      </c>
      <c r="C119" s="95">
        <f>+C106+C107+C108+C109+C110+C111+C112+C113+C114+C115+C116+C117+C118</f>
        <v>0</v>
      </c>
      <c r="D119" s="95">
        <f>+D106+D107+D108+D109+D110+D111+D112+D113+D114+D115+D116+D117+D118</f>
        <v>5400</v>
      </c>
      <c r="E119" s="95">
        <f>+E106+E107+E108+E109+E110+E111+E112+E113+E114+E115+E116+E117+E118</f>
        <v>0</v>
      </c>
      <c r="F119" s="130">
        <f>+F106+F107+F108+F109+F110+F111+F112+F113+F114+F115+F116+F117+F118</f>
        <v>19300</v>
      </c>
      <c r="G119" s="56"/>
      <c r="H119" s="131">
        <f>+H106+H107+H108+H109+H110+H111+H112+H113+H114+H115+H116+H117+H118</f>
        <v>0</v>
      </c>
      <c r="I119" s="95">
        <f>+I106+I107+I108+I109+I110+I111+I112+I113+I114+I115+I116+I117+I118</f>
        <v>0</v>
      </c>
      <c r="J119" s="95">
        <f>+J106+J107+J108+J109+J110+J111+J112+J113+J114+J115+J116+J117+J118</f>
        <v>0</v>
      </c>
      <c r="K119" s="95">
        <f>+K106+K107+K108+K109+K110+K111+K112+K113+K114+K115+K116+K117+K118</f>
        <v>0</v>
      </c>
      <c r="L119" s="130">
        <f>+L106+L107+L108+L109+L110+L111+L112+L113+L114+L115+L116+L117+L118</f>
        <v>0</v>
      </c>
      <c r="M119" s="56"/>
      <c r="N119" s="128">
        <f>+N106+N107+N108+N109+N110+N111+N112+N113+N114+N115+N116+N117+N118</f>
        <v>19300</v>
      </c>
      <c r="O119" s="56"/>
      <c r="P119" s="98"/>
      <c r="Q119" s="86"/>
      <c r="R119" s="86"/>
      <c r="S119" s="86"/>
      <c r="T119" s="86"/>
      <c r="U119" s="86"/>
      <c r="V119" s="95">
        <f>+V106+V107+V108+V109+V110+V111+V112+V113+V114+V115+V116+V117+V118</f>
        <v>19300</v>
      </c>
      <c r="W119" s="98"/>
      <c r="X119" s="100"/>
    </row>
    <row r="120" spans="1:24" s="65" customFormat="1" ht="22" customHeight="1" x14ac:dyDescent="0.35">
      <c r="A120" s="53" t="s">
        <v>169</v>
      </c>
      <c r="B120" s="89">
        <v>6950</v>
      </c>
      <c r="C120" s="89"/>
      <c r="D120" s="89">
        <v>2700</v>
      </c>
      <c r="E120" s="89"/>
      <c r="F120" s="55">
        <f t="shared" ref="F120:F131" si="34">+B120+C120+D120+E120</f>
        <v>9650</v>
      </c>
      <c r="G120" s="56"/>
      <c r="H120" s="90"/>
      <c r="I120" s="91"/>
      <c r="J120" s="54"/>
      <c r="K120" s="91"/>
      <c r="L120" s="55">
        <f t="shared" ref="L120:L131" si="35">SUM(H120:K120)</f>
        <v>0</v>
      </c>
      <c r="M120" s="56"/>
      <c r="N120" s="92">
        <f t="shared" ref="N120:N131" si="36">F120-L120</f>
        <v>9650</v>
      </c>
      <c r="O120" s="56"/>
      <c r="P120" s="61">
        <v>43753</v>
      </c>
      <c r="Q120" s="62" t="s">
        <v>32</v>
      </c>
      <c r="R120" s="62"/>
      <c r="S120" s="62" t="s">
        <v>33</v>
      </c>
      <c r="T120" s="62" t="s">
        <v>34</v>
      </c>
      <c r="U120" s="62" t="s">
        <v>170</v>
      </c>
      <c r="V120" s="123">
        <v>1200</v>
      </c>
      <c r="W120" s="61">
        <v>43753</v>
      </c>
      <c r="X120" s="64" t="s">
        <v>171</v>
      </c>
    </row>
    <row r="121" spans="1:24" s="65" customFormat="1" ht="22" customHeight="1" x14ac:dyDescent="0.35">
      <c r="A121" s="66"/>
      <c r="B121" s="94">
        <v>6950</v>
      </c>
      <c r="C121" s="94"/>
      <c r="D121" s="94">
        <v>2700</v>
      </c>
      <c r="E121" s="94"/>
      <c r="F121" s="74">
        <f t="shared" si="34"/>
        <v>9650</v>
      </c>
      <c r="G121" s="56"/>
      <c r="H121" s="70"/>
      <c r="I121" s="71"/>
      <c r="J121" s="68"/>
      <c r="K121" s="71"/>
      <c r="L121" s="74">
        <f t="shared" si="35"/>
        <v>0</v>
      </c>
      <c r="M121" s="56"/>
      <c r="N121" s="60">
        <f t="shared" si="36"/>
        <v>9650</v>
      </c>
      <c r="O121" s="56"/>
      <c r="P121" s="73">
        <v>43754</v>
      </c>
      <c r="Q121" s="63" t="s">
        <v>32</v>
      </c>
      <c r="R121" s="63"/>
      <c r="S121" s="63" t="s">
        <v>33</v>
      </c>
      <c r="T121" s="63" t="s">
        <v>34</v>
      </c>
      <c r="U121" s="63">
        <v>5225476</v>
      </c>
      <c r="V121" s="101">
        <v>1150</v>
      </c>
      <c r="W121" s="73">
        <v>43754</v>
      </c>
      <c r="X121" s="75" t="s">
        <v>172</v>
      </c>
    </row>
    <row r="122" spans="1:24" s="65" customFormat="1" ht="22" customHeight="1" x14ac:dyDescent="0.35">
      <c r="A122" s="66"/>
      <c r="B122" s="94"/>
      <c r="C122" s="94"/>
      <c r="D122" s="94"/>
      <c r="E122" s="94"/>
      <c r="F122" s="74">
        <f t="shared" si="34"/>
        <v>0</v>
      </c>
      <c r="G122" s="56"/>
      <c r="H122" s="70"/>
      <c r="I122" s="71"/>
      <c r="J122" s="68"/>
      <c r="K122" s="71"/>
      <c r="L122" s="74">
        <f t="shared" si="35"/>
        <v>0</v>
      </c>
      <c r="M122" s="56"/>
      <c r="N122" s="60">
        <f t="shared" si="36"/>
        <v>0</v>
      </c>
      <c r="O122" s="56"/>
      <c r="P122" s="73">
        <v>43754</v>
      </c>
      <c r="Q122" s="63" t="s">
        <v>32</v>
      </c>
      <c r="R122" s="63"/>
      <c r="S122" s="63" t="s">
        <v>33</v>
      </c>
      <c r="T122" s="63" t="s">
        <v>34</v>
      </c>
      <c r="U122" s="63">
        <v>2163822</v>
      </c>
      <c r="V122" s="101">
        <v>3000</v>
      </c>
      <c r="W122" s="73">
        <v>43754</v>
      </c>
      <c r="X122" s="75" t="s">
        <v>173</v>
      </c>
    </row>
    <row r="123" spans="1:24" s="65" customFormat="1" ht="22" customHeight="1" x14ac:dyDescent="0.35">
      <c r="A123" s="66"/>
      <c r="B123" s="94"/>
      <c r="C123" s="94"/>
      <c r="D123" s="94"/>
      <c r="E123" s="94"/>
      <c r="F123" s="74">
        <f t="shared" si="34"/>
        <v>0</v>
      </c>
      <c r="G123" s="56"/>
      <c r="H123" s="70"/>
      <c r="I123" s="71"/>
      <c r="J123" s="68"/>
      <c r="K123" s="71"/>
      <c r="L123" s="74">
        <f t="shared" si="35"/>
        <v>0</v>
      </c>
      <c r="M123" s="56"/>
      <c r="N123" s="60">
        <f t="shared" si="36"/>
        <v>0</v>
      </c>
      <c r="O123" s="56"/>
      <c r="P123" s="73">
        <v>43754</v>
      </c>
      <c r="Q123" s="63" t="s">
        <v>32</v>
      </c>
      <c r="R123" s="63"/>
      <c r="S123" s="63" t="s">
        <v>33</v>
      </c>
      <c r="T123" s="63" t="s">
        <v>34</v>
      </c>
      <c r="U123" s="63">
        <v>2163664</v>
      </c>
      <c r="V123" s="101">
        <v>1600</v>
      </c>
      <c r="W123" s="73">
        <v>43754</v>
      </c>
      <c r="X123" s="75" t="s">
        <v>174</v>
      </c>
    </row>
    <row r="124" spans="1:24" s="65" customFormat="1" ht="22" customHeight="1" x14ac:dyDescent="0.35">
      <c r="A124" s="66"/>
      <c r="B124" s="94"/>
      <c r="C124" s="94"/>
      <c r="D124" s="94"/>
      <c r="E124" s="94"/>
      <c r="F124" s="74">
        <f t="shared" si="34"/>
        <v>0</v>
      </c>
      <c r="G124" s="56"/>
      <c r="H124" s="70"/>
      <c r="I124" s="71"/>
      <c r="J124" s="68"/>
      <c r="K124" s="71"/>
      <c r="L124" s="74">
        <f t="shared" si="35"/>
        <v>0</v>
      </c>
      <c r="M124" s="56"/>
      <c r="N124" s="60">
        <f t="shared" si="36"/>
        <v>0</v>
      </c>
      <c r="O124" s="56"/>
      <c r="P124" s="73">
        <v>43768</v>
      </c>
      <c r="Q124" s="63" t="s">
        <v>32</v>
      </c>
      <c r="R124" s="63"/>
      <c r="S124" s="63" t="s">
        <v>33</v>
      </c>
      <c r="T124" s="63" t="s">
        <v>34</v>
      </c>
      <c r="U124" s="63">
        <v>9644390</v>
      </c>
      <c r="V124" s="101">
        <v>1150</v>
      </c>
      <c r="W124" s="73">
        <v>43768</v>
      </c>
      <c r="X124" s="75" t="s">
        <v>175</v>
      </c>
    </row>
    <row r="125" spans="1:24" s="65" customFormat="1" ht="22" customHeight="1" x14ac:dyDescent="0.35">
      <c r="A125" s="66"/>
      <c r="B125" s="94"/>
      <c r="C125" s="94"/>
      <c r="D125" s="94"/>
      <c r="E125" s="94"/>
      <c r="F125" s="74">
        <f t="shared" si="34"/>
        <v>0</v>
      </c>
      <c r="G125" s="56"/>
      <c r="H125" s="70"/>
      <c r="I125" s="71"/>
      <c r="J125" s="68"/>
      <c r="K125" s="71"/>
      <c r="L125" s="74">
        <f t="shared" si="35"/>
        <v>0</v>
      </c>
      <c r="M125" s="56"/>
      <c r="N125" s="60">
        <f t="shared" si="36"/>
        <v>0</v>
      </c>
      <c r="O125" s="56"/>
      <c r="P125" s="73">
        <v>43768</v>
      </c>
      <c r="Q125" s="63" t="s">
        <v>32</v>
      </c>
      <c r="R125" s="63"/>
      <c r="S125" s="63" t="s">
        <v>33</v>
      </c>
      <c r="T125" s="63" t="s">
        <v>34</v>
      </c>
      <c r="U125" s="63">
        <v>1911483</v>
      </c>
      <c r="V125" s="101">
        <v>1600</v>
      </c>
      <c r="W125" s="73">
        <v>43768</v>
      </c>
      <c r="X125" s="75" t="s">
        <v>123</v>
      </c>
    </row>
    <row r="126" spans="1:24" s="65" customFormat="1" ht="22" customHeight="1" x14ac:dyDescent="0.35">
      <c r="A126" s="66"/>
      <c r="B126" s="94"/>
      <c r="C126" s="94"/>
      <c r="D126" s="94"/>
      <c r="E126" s="94"/>
      <c r="F126" s="74">
        <f t="shared" si="34"/>
        <v>0</v>
      </c>
      <c r="G126" s="56"/>
      <c r="H126" s="70"/>
      <c r="I126" s="71"/>
      <c r="J126" s="68"/>
      <c r="K126" s="71"/>
      <c r="L126" s="74">
        <f t="shared" si="35"/>
        <v>0</v>
      </c>
      <c r="M126" s="56"/>
      <c r="N126" s="60">
        <f t="shared" si="36"/>
        <v>0</v>
      </c>
      <c r="O126" s="56"/>
      <c r="P126" s="73">
        <v>43768</v>
      </c>
      <c r="Q126" s="63" t="s">
        <v>32</v>
      </c>
      <c r="R126" s="63"/>
      <c r="S126" s="63" t="s">
        <v>33</v>
      </c>
      <c r="T126" s="63" t="s">
        <v>34</v>
      </c>
      <c r="U126" s="63">
        <v>1910949</v>
      </c>
      <c r="V126" s="101">
        <v>3000</v>
      </c>
      <c r="W126" s="73">
        <v>43768</v>
      </c>
      <c r="X126" s="75" t="s">
        <v>145</v>
      </c>
    </row>
    <row r="127" spans="1:24" s="65" customFormat="1" ht="22" customHeight="1" x14ac:dyDescent="0.35">
      <c r="A127" s="66"/>
      <c r="B127" s="94"/>
      <c r="C127" s="94"/>
      <c r="D127" s="94"/>
      <c r="E127" s="94"/>
      <c r="F127" s="74">
        <f t="shared" si="34"/>
        <v>0</v>
      </c>
      <c r="G127" s="56"/>
      <c r="H127" s="70"/>
      <c r="I127" s="71"/>
      <c r="J127" s="68"/>
      <c r="K127" s="71"/>
      <c r="L127" s="74">
        <f t="shared" si="35"/>
        <v>0</v>
      </c>
      <c r="M127" s="56"/>
      <c r="N127" s="60">
        <f t="shared" si="36"/>
        <v>0</v>
      </c>
      <c r="O127" s="56"/>
      <c r="P127" s="73">
        <v>43768</v>
      </c>
      <c r="Q127" s="63" t="s">
        <v>32</v>
      </c>
      <c r="R127" s="63"/>
      <c r="S127" s="63" t="s">
        <v>33</v>
      </c>
      <c r="T127" s="63" t="s">
        <v>34</v>
      </c>
      <c r="U127" s="63" t="s">
        <v>176</v>
      </c>
      <c r="V127" s="101">
        <v>1200</v>
      </c>
      <c r="W127" s="73">
        <v>43768</v>
      </c>
      <c r="X127" s="75" t="s">
        <v>177</v>
      </c>
    </row>
    <row r="128" spans="1:24" s="65" customFormat="1" ht="22" customHeight="1" x14ac:dyDescent="0.35">
      <c r="A128" s="66"/>
      <c r="B128" s="94"/>
      <c r="C128" s="94"/>
      <c r="D128" s="94"/>
      <c r="E128" s="94"/>
      <c r="F128" s="74">
        <f t="shared" si="34"/>
        <v>0</v>
      </c>
      <c r="G128" s="56"/>
      <c r="H128" s="70"/>
      <c r="I128" s="71"/>
      <c r="J128" s="68"/>
      <c r="K128" s="71"/>
      <c r="L128" s="74">
        <f t="shared" si="35"/>
        <v>0</v>
      </c>
      <c r="M128" s="56"/>
      <c r="N128" s="60">
        <f t="shared" si="36"/>
        <v>0</v>
      </c>
      <c r="O128" s="56"/>
      <c r="P128" s="73">
        <v>43754</v>
      </c>
      <c r="Q128" s="63" t="s">
        <v>32</v>
      </c>
      <c r="R128" s="63"/>
      <c r="S128" s="63" t="s">
        <v>33</v>
      </c>
      <c r="T128" s="63" t="s">
        <v>45</v>
      </c>
      <c r="U128" s="63">
        <v>2163469</v>
      </c>
      <c r="V128" s="101">
        <v>1500</v>
      </c>
      <c r="W128" s="73">
        <v>43754</v>
      </c>
      <c r="X128" s="75" t="s">
        <v>178</v>
      </c>
    </row>
    <row r="129" spans="1:24" s="65" customFormat="1" ht="22" customHeight="1" x14ac:dyDescent="0.35">
      <c r="A129" s="66"/>
      <c r="B129" s="94"/>
      <c r="C129" s="94"/>
      <c r="D129" s="94"/>
      <c r="E129" s="94"/>
      <c r="F129" s="74">
        <f t="shared" si="34"/>
        <v>0</v>
      </c>
      <c r="G129" s="56"/>
      <c r="H129" s="70"/>
      <c r="I129" s="71"/>
      <c r="J129" s="68"/>
      <c r="K129" s="71"/>
      <c r="L129" s="74">
        <f t="shared" si="35"/>
        <v>0</v>
      </c>
      <c r="M129" s="56"/>
      <c r="N129" s="60">
        <f t="shared" si="36"/>
        <v>0</v>
      </c>
      <c r="O129" s="56"/>
      <c r="P129" s="73">
        <v>43754</v>
      </c>
      <c r="Q129" s="63" t="s">
        <v>32</v>
      </c>
      <c r="R129" s="63"/>
      <c r="S129" s="63" t="s">
        <v>33</v>
      </c>
      <c r="T129" s="63" t="s">
        <v>45</v>
      </c>
      <c r="U129" s="63">
        <v>5225442</v>
      </c>
      <c r="V129" s="101">
        <v>1200</v>
      </c>
      <c r="W129" s="73">
        <v>43754</v>
      </c>
      <c r="X129" s="75" t="s">
        <v>179</v>
      </c>
    </row>
    <row r="130" spans="1:24" s="65" customFormat="1" ht="22" customHeight="1" x14ac:dyDescent="0.35">
      <c r="A130" s="66"/>
      <c r="B130" s="115"/>
      <c r="C130" s="115"/>
      <c r="D130" s="115"/>
      <c r="E130" s="115"/>
      <c r="F130" s="69">
        <f t="shared" si="34"/>
        <v>0</v>
      </c>
      <c r="G130" s="56"/>
      <c r="H130" s="116"/>
      <c r="I130" s="117"/>
      <c r="J130" s="67"/>
      <c r="K130" s="117"/>
      <c r="L130" s="69">
        <f t="shared" si="35"/>
        <v>0</v>
      </c>
      <c r="M130" s="56"/>
      <c r="N130" s="72">
        <f t="shared" si="36"/>
        <v>0</v>
      </c>
      <c r="O130" s="56"/>
      <c r="P130" s="118">
        <v>43768</v>
      </c>
      <c r="Q130" s="119" t="s">
        <v>32</v>
      </c>
      <c r="R130" s="119"/>
      <c r="S130" s="119" t="s">
        <v>33</v>
      </c>
      <c r="T130" s="119" t="s">
        <v>45</v>
      </c>
      <c r="U130" s="119">
        <v>1910667</v>
      </c>
      <c r="V130" s="120">
        <v>1500</v>
      </c>
      <c r="W130" s="118">
        <v>43768</v>
      </c>
      <c r="X130" s="121" t="s">
        <v>137</v>
      </c>
    </row>
    <row r="131" spans="1:24" s="65" customFormat="1" ht="22" customHeight="1" x14ac:dyDescent="0.35">
      <c r="A131" s="93"/>
      <c r="B131" s="124"/>
      <c r="C131" s="124"/>
      <c r="D131" s="124"/>
      <c r="E131" s="124"/>
      <c r="F131" s="69">
        <f t="shared" si="34"/>
        <v>0</v>
      </c>
      <c r="G131" s="56"/>
      <c r="H131" s="79"/>
      <c r="I131" s="80"/>
      <c r="J131" s="81"/>
      <c r="K131" s="80"/>
      <c r="L131" s="69">
        <f t="shared" si="35"/>
        <v>0</v>
      </c>
      <c r="M131" s="56"/>
      <c r="N131" s="72">
        <f t="shared" si="36"/>
        <v>0</v>
      </c>
      <c r="O131" s="56"/>
      <c r="P131" s="126">
        <v>43768</v>
      </c>
      <c r="Q131" s="119" t="s">
        <v>32</v>
      </c>
      <c r="R131" s="85"/>
      <c r="S131" s="119" t="s">
        <v>33</v>
      </c>
      <c r="T131" s="119" t="s">
        <v>45</v>
      </c>
      <c r="U131" s="85">
        <v>9644322</v>
      </c>
      <c r="V131" s="129">
        <v>1200</v>
      </c>
      <c r="W131" s="126">
        <v>43768</v>
      </c>
      <c r="X131" s="87" t="s">
        <v>134</v>
      </c>
    </row>
    <row r="132" spans="1:24" s="65" customFormat="1" ht="22" customHeight="1" thickBot="1" x14ac:dyDescent="0.4">
      <c r="A132" s="76" t="s">
        <v>47</v>
      </c>
      <c r="B132" s="95">
        <f>+B120+B121+B122+B123+B124+B125+B126+B127+B128+B129+B130+B131</f>
        <v>13900</v>
      </c>
      <c r="C132" s="95">
        <f t="shared" ref="C132:F132" si="37">+C120+C121+C122+C123+C124+C125+C126+C127+C128+C129+C130+C131</f>
        <v>0</v>
      </c>
      <c r="D132" s="95">
        <f t="shared" si="37"/>
        <v>5400</v>
      </c>
      <c r="E132" s="95">
        <f t="shared" si="37"/>
        <v>0</v>
      </c>
      <c r="F132" s="130">
        <f t="shared" si="37"/>
        <v>19300</v>
      </c>
      <c r="G132" s="56"/>
      <c r="H132" s="131">
        <f>+H120+H121+H122+H123+H124+H125+H126+H127+H128+H129+H130+H131</f>
        <v>0</v>
      </c>
      <c r="I132" s="95">
        <f t="shared" ref="I132:L132" si="38">+I120+I121+I122+I123+I124+I125+I126+I127+I128+I129+I130+I131</f>
        <v>0</v>
      </c>
      <c r="J132" s="95">
        <f t="shared" si="38"/>
        <v>0</v>
      </c>
      <c r="K132" s="95">
        <f t="shared" si="38"/>
        <v>0</v>
      </c>
      <c r="L132" s="130">
        <f t="shared" si="38"/>
        <v>0</v>
      </c>
      <c r="M132" s="56"/>
      <c r="N132" s="128">
        <f>+N120+N121+N122+N123+N124+N125+N126+N127+N128+N129+N130+N131</f>
        <v>19300</v>
      </c>
      <c r="O132" s="56"/>
      <c r="P132" s="98"/>
      <c r="Q132" s="86"/>
      <c r="R132" s="86"/>
      <c r="S132" s="86"/>
      <c r="T132" s="86"/>
      <c r="U132" s="86"/>
      <c r="V132" s="95">
        <f>+V120+V121+V122+V123+V124+V125+V126+V127+V128+V129+V130+V131</f>
        <v>19300</v>
      </c>
      <c r="W132" s="98"/>
      <c r="X132" s="100"/>
    </row>
    <row r="133" spans="1:24" s="65" customFormat="1" ht="22" customHeight="1" x14ac:dyDescent="0.35">
      <c r="A133" s="93" t="s">
        <v>180</v>
      </c>
      <c r="B133" s="94">
        <v>6950</v>
      </c>
      <c r="C133" s="94"/>
      <c r="D133" s="94">
        <v>2700</v>
      </c>
      <c r="E133" s="94"/>
      <c r="F133" s="74">
        <f t="shared" ref="F133:F144" si="39">+B133+C133+D133+E133</f>
        <v>9650</v>
      </c>
      <c r="G133" s="56"/>
      <c r="H133" s="90"/>
      <c r="I133" s="91"/>
      <c r="J133" s="54"/>
      <c r="K133" s="91"/>
      <c r="L133" s="55">
        <f t="shared" ref="L133:L144" si="40">SUM(H133:K133)</f>
        <v>0</v>
      </c>
      <c r="M133" s="56"/>
      <c r="N133" s="92">
        <f t="shared" ref="N133:N144" si="41">F133-L133</f>
        <v>9650</v>
      </c>
      <c r="O133" s="56"/>
      <c r="P133" s="61">
        <v>43783</v>
      </c>
      <c r="Q133" s="62" t="s">
        <v>32</v>
      </c>
      <c r="R133" s="62"/>
      <c r="S133" s="62" t="s">
        <v>33</v>
      </c>
      <c r="T133" s="62" t="s">
        <v>34</v>
      </c>
      <c r="U133" s="62" t="s">
        <v>181</v>
      </c>
      <c r="V133" s="123">
        <v>1200</v>
      </c>
      <c r="W133" s="61">
        <v>43783</v>
      </c>
      <c r="X133" s="64" t="s">
        <v>182</v>
      </c>
    </row>
    <row r="134" spans="1:24" s="65" customFormat="1" ht="22" customHeight="1" x14ac:dyDescent="0.35">
      <c r="A134" s="93"/>
      <c r="B134" s="94">
        <v>6950</v>
      </c>
      <c r="C134" s="94"/>
      <c r="D134" s="94">
        <v>2700</v>
      </c>
      <c r="E134" s="94"/>
      <c r="F134" s="74">
        <f t="shared" si="39"/>
        <v>9650</v>
      </c>
      <c r="G134" s="56"/>
      <c r="H134" s="70"/>
      <c r="I134" s="71"/>
      <c r="J134" s="68"/>
      <c r="K134" s="71"/>
      <c r="L134" s="74">
        <f t="shared" si="40"/>
        <v>0</v>
      </c>
      <c r="M134" s="56"/>
      <c r="N134" s="60">
        <f t="shared" si="41"/>
        <v>9650</v>
      </c>
      <c r="O134" s="56"/>
      <c r="P134" s="73">
        <v>43784</v>
      </c>
      <c r="Q134" s="63" t="s">
        <v>32</v>
      </c>
      <c r="R134" s="63"/>
      <c r="S134" s="63" t="s">
        <v>33</v>
      </c>
      <c r="T134" s="63" t="s">
        <v>34</v>
      </c>
      <c r="U134" s="63">
        <v>3104218</v>
      </c>
      <c r="V134" s="101">
        <v>1600</v>
      </c>
      <c r="W134" s="73">
        <v>43784</v>
      </c>
      <c r="X134" s="75" t="s">
        <v>183</v>
      </c>
    </row>
    <row r="135" spans="1:24" s="65" customFormat="1" ht="22" customHeight="1" x14ac:dyDescent="0.35">
      <c r="A135" s="93"/>
      <c r="B135" s="94"/>
      <c r="C135" s="94"/>
      <c r="D135" s="94"/>
      <c r="E135" s="94"/>
      <c r="F135" s="74">
        <f t="shared" si="39"/>
        <v>0</v>
      </c>
      <c r="G135" s="56"/>
      <c r="H135" s="70"/>
      <c r="I135" s="71"/>
      <c r="J135" s="68"/>
      <c r="K135" s="71"/>
      <c r="L135" s="74">
        <f t="shared" si="40"/>
        <v>0</v>
      </c>
      <c r="M135" s="56"/>
      <c r="N135" s="60">
        <f t="shared" si="41"/>
        <v>0</v>
      </c>
      <c r="O135" s="56"/>
      <c r="P135" s="73">
        <v>43784</v>
      </c>
      <c r="Q135" s="63" t="s">
        <v>32</v>
      </c>
      <c r="R135" s="63"/>
      <c r="S135" s="63" t="s">
        <v>33</v>
      </c>
      <c r="T135" s="63" t="s">
        <v>34</v>
      </c>
      <c r="U135" s="63">
        <v>7536635</v>
      </c>
      <c r="V135" s="101">
        <v>1150</v>
      </c>
      <c r="W135" s="73">
        <v>43784</v>
      </c>
      <c r="X135" s="75" t="s">
        <v>184</v>
      </c>
    </row>
    <row r="136" spans="1:24" s="65" customFormat="1" ht="22" customHeight="1" x14ac:dyDescent="0.35">
      <c r="A136" s="93"/>
      <c r="B136" s="94"/>
      <c r="C136" s="94"/>
      <c r="D136" s="94"/>
      <c r="E136" s="94"/>
      <c r="F136" s="74">
        <f t="shared" si="39"/>
        <v>0</v>
      </c>
      <c r="G136" s="56"/>
      <c r="H136" s="70"/>
      <c r="I136" s="71"/>
      <c r="J136" s="68"/>
      <c r="K136" s="71"/>
      <c r="L136" s="74">
        <f t="shared" si="40"/>
        <v>0</v>
      </c>
      <c r="M136" s="56"/>
      <c r="N136" s="60">
        <f t="shared" si="41"/>
        <v>0</v>
      </c>
      <c r="O136" s="56"/>
      <c r="P136" s="73">
        <v>43797</v>
      </c>
      <c r="Q136" s="63" t="s">
        <v>32</v>
      </c>
      <c r="R136" s="63"/>
      <c r="S136" s="63" t="s">
        <v>33</v>
      </c>
      <c r="T136" s="63" t="s">
        <v>34</v>
      </c>
      <c r="U136" s="63" t="s">
        <v>185</v>
      </c>
      <c r="V136" s="101">
        <v>1200</v>
      </c>
      <c r="W136" s="73">
        <v>43797</v>
      </c>
      <c r="X136" s="75" t="s">
        <v>186</v>
      </c>
    </row>
    <row r="137" spans="1:24" s="65" customFormat="1" ht="22" customHeight="1" x14ac:dyDescent="0.35">
      <c r="A137" s="93"/>
      <c r="B137" s="94"/>
      <c r="C137" s="94"/>
      <c r="D137" s="94"/>
      <c r="E137" s="94"/>
      <c r="F137" s="74">
        <f t="shared" si="39"/>
        <v>0</v>
      </c>
      <c r="G137" s="56"/>
      <c r="H137" s="70"/>
      <c r="I137" s="71"/>
      <c r="J137" s="68"/>
      <c r="K137" s="71"/>
      <c r="L137" s="74">
        <f t="shared" si="40"/>
        <v>0</v>
      </c>
      <c r="M137" s="56"/>
      <c r="N137" s="60">
        <f t="shared" si="41"/>
        <v>0</v>
      </c>
      <c r="O137" s="56"/>
      <c r="P137" s="73">
        <v>43797</v>
      </c>
      <c r="Q137" s="63" t="s">
        <v>32</v>
      </c>
      <c r="R137" s="63"/>
      <c r="S137" s="63" t="s">
        <v>33</v>
      </c>
      <c r="T137" s="63" t="s">
        <v>34</v>
      </c>
      <c r="U137" s="63">
        <v>3106273</v>
      </c>
      <c r="V137" s="101">
        <v>3000</v>
      </c>
      <c r="W137" s="73">
        <v>43797</v>
      </c>
      <c r="X137" s="75" t="s">
        <v>187</v>
      </c>
    </row>
    <row r="138" spans="1:24" s="65" customFormat="1" ht="22" customHeight="1" x14ac:dyDescent="0.35">
      <c r="A138" s="93"/>
      <c r="B138" s="94"/>
      <c r="C138" s="94"/>
      <c r="D138" s="94"/>
      <c r="E138" s="94"/>
      <c r="F138" s="74">
        <f t="shared" si="39"/>
        <v>0</v>
      </c>
      <c r="G138" s="56"/>
      <c r="H138" s="70"/>
      <c r="I138" s="71"/>
      <c r="J138" s="68"/>
      <c r="K138" s="71"/>
      <c r="L138" s="74">
        <f t="shared" si="40"/>
        <v>0</v>
      </c>
      <c r="M138" s="56"/>
      <c r="N138" s="60">
        <f t="shared" si="41"/>
        <v>0</v>
      </c>
      <c r="O138" s="56"/>
      <c r="P138" s="73">
        <v>43798</v>
      </c>
      <c r="Q138" s="63" t="s">
        <v>32</v>
      </c>
      <c r="R138" s="63"/>
      <c r="S138" s="63" t="s">
        <v>33</v>
      </c>
      <c r="T138" s="63" t="s">
        <v>34</v>
      </c>
      <c r="U138" s="63">
        <v>9130324</v>
      </c>
      <c r="V138" s="101">
        <v>1600</v>
      </c>
      <c r="W138" s="73">
        <v>43798</v>
      </c>
      <c r="X138" s="75" t="s">
        <v>188</v>
      </c>
    </row>
    <row r="139" spans="1:24" s="65" customFormat="1" ht="22" customHeight="1" x14ac:dyDescent="0.35">
      <c r="A139" s="93"/>
      <c r="B139" s="94"/>
      <c r="C139" s="94"/>
      <c r="D139" s="94"/>
      <c r="E139" s="94"/>
      <c r="F139" s="74">
        <f t="shared" si="39"/>
        <v>0</v>
      </c>
      <c r="G139" s="56"/>
      <c r="H139" s="70"/>
      <c r="I139" s="71"/>
      <c r="J139" s="68"/>
      <c r="K139" s="71"/>
      <c r="L139" s="74">
        <f t="shared" si="40"/>
        <v>0</v>
      </c>
      <c r="M139" s="56"/>
      <c r="N139" s="60">
        <f t="shared" si="41"/>
        <v>0</v>
      </c>
      <c r="O139" s="56"/>
      <c r="P139" s="73">
        <v>43798</v>
      </c>
      <c r="Q139" s="63" t="s">
        <v>32</v>
      </c>
      <c r="R139" s="63"/>
      <c r="S139" s="63" t="s">
        <v>33</v>
      </c>
      <c r="T139" s="63" t="s">
        <v>34</v>
      </c>
      <c r="U139" s="63">
        <v>9130444</v>
      </c>
      <c r="V139" s="101">
        <v>3000</v>
      </c>
      <c r="W139" s="73">
        <v>43798</v>
      </c>
      <c r="X139" s="75" t="s">
        <v>189</v>
      </c>
    </row>
    <row r="140" spans="1:24" s="65" customFormat="1" ht="22" customHeight="1" x14ac:dyDescent="0.35">
      <c r="A140" s="93"/>
      <c r="B140" s="94"/>
      <c r="C140" s="94"/>
      <c r="D140" s="94"/>
      <c r="E140" s="94"/>
      <c r="F140" s="74">
        <f t="shared" si="39"/>
        <v>0</v>
      </c>
      <c r="G140" s="56"/>
      <c r="H140" s="70"/>
      <c r="I140" s="71"/>
      <c r="J140" s="68"/>
      <c r="K140" s="71"/>
      <c r="L140" s="74">
        <f t="shared" si="40"/>
        <v>0</v>
      </c>
      <c r="M140" s="56"/>
      <c r="N140" s="60">
        <f t="shared" si="41"/>
        <v>0</v>
      </c>
      <c r="O140" s="56"/>
      <c r="P140" s="73">
        <v>43798</v>
      </c>
      <c r="Q140" s="63" t="s">
        <v>32</v>
      </c>
      <c r="R140" s="63"/>
      <c r="S140" s="63" t="s">
        <v>33</v>
      </c>
      <c r="T140" s="63" t="s">
        <v>34</v>
      </c>
      <c r="U140" s="63">
        <v>8600464</v>
      </c>
      <c r="V140" s="101">
        <v>1150</v>
      </c>
      <c r="W140" s="73">
        <v>43798</v>
      </c>
      <c r="X140" s="75" t="s">
        <v>190</v>
      </c>
    </row>
    <row r="141" spans="1:24" s="65" customFormat="1" ht="22" customHeight="1" x14ac:dyDescent="0.35">
      <c r="A141" s="93"/>
      <c r="B141" s="94"/>
      <c r="C141" s="94"/>
      <c r="D141" s="94"/>
      <c r="E141" s="94"/>
      <c r="F141" s="74">
        <f t="shared" si="39"/>
        <v>0</v>
      </c>
      <c r="G141" s="56"/>
      <c r="H141" s="70"/>
      <c r="I141" s="71"/>
      <c r="J141" s="68"/>
      <c r="K141" s="71"/>
      <c r="L141" s="74">
        <f t="shared" si="40"/>
        <v>0</v>
      </c>
      <c r="M141" s="56"/>
      <c r="N141" s="60">
        <f t="shared" si="41"/>
        <v>0</v>
      </c>
      <c r="O141" s="56"/>
      <c r="P141" s="73">
        <v>43784</v>
      </c>
      <c r="Q141" s="63" t="s">
        <v>32</v>
      </c>
      <c r="R141" s="63"/>
      <c r="S141" s="63" t="s">
        <v>33</v>
      </c>
      <c r="T141" s="63" t="s">
        <v>45</v>
      </c>
      <c r="U141" s="63">
        <v>7536059</v>
      </c>
      <c r="V141" s="101">
        <v>1200</v>
      </c>
      <c r="W141" s="73">
        <v>43784</v>
      </c>
      <c r="X141" s="75" t="s">
        <v>141</v>
      </c>
    </row>
    <row r="142" spans="1:24" s="65" customFormat="1" ht="22" customHeight="1" x14ac:dyDescent="0.35">
      <c r="A142" s="93"/>
      <c r="B142" s="94"/>
      <c r="C142" s="94"/>
      <c r="D142" s="94"/>
      <c r="E142" s="94"/>
      <c r="F142" s="74">
        <f t="shared" si="39"/>
        <v>0</v>
      </c>
      <c r="G142" s="56"/>
      <c r="H142" s="70"/>
      <c r="I142" s="71"/>
      <c r="J142" s="68"/>
      <c r="K142" s="71"/>
      <c r="L142" s="74">
        <f t="shared" si="40"/>
        <v>0</v>
      </c>
      <c r="M142" s="56"/>
      <c r="N142" s="60">
        <f t="shared" si="41"/>
        <v>0</v>
      </c>
      <c r="O142" s="56"/>
      <c r="P142" s="73">
        <v>43784</v>
      </c>
      <c r="Q142" s="63" t="s">
        <v>32</v>
      </c>
      <c r="R142" s="63"/>
      <c r="S142" s="63" t="s">
        <v>33</v>
      </c>
      <c r="T142" s="63" t="s">
        <v>45</v>
      </c>
      <c r="U142" s="63">
        <v>3101334</v>
      </c>
      <c r="V142" s="101">
        <v>1500</v>
      </c>
      <c r="W142" s="73">
        <v>43784</v>
      </c>
      <c r="X142" s="75" t="s">
        <v>191</v>
      </c>
    </row>
    <row r="143" spans="1:24" s="65" customFormat="1" ht="22" customHeight="1" x14ac:dyDescent="0.35">
      <c r="A143" s="93"/>
      <c r="B143" s="94"/>
      <c r="C143" s="94"/>
      <c r="D143" s="94"/>
      <c r="E143" s="94"/>
      <c r="F143" s="74">
        <f t="shared" si="39"/>
        <v>0</v>
      </c>
      <c r="G143" s="56"/>
      <c r="H143" s="70"/>
      <c r="I143" s="71"/>
      <c r="J143" s="68"/>
      <c r="K143" s="71"/>
      <c r="L143" s="74">
        <f t="shared" si="40"/>
        <v>0</v>
      </c>
      <c r="M143" s="56"/>
      <c r="N143" s="60">
        <f t="shared" si="41"/>
        <v>0</v>
      </c>
      <c r="O143" s="56"/>
      <c r="P143" s="73">
        <v>43798</v>
      </c>
      <c r="Q143" s="63" t="s">
        <v>32</v>
      </c>
      <c r="R143" s="63"/>
      <c r="S143" s="63" t="s">
        <v>33</v>
      </c>
      <c r="T143" s="63" t="s">
        <v>45</v>
      </c>
      <c r="U143" s="63">
        <v>9130211</v>
      </c>
      <c r="V143" s="101">
        <v>1500</v>
      </c>
      <c r="W143" s="73">
        <v>43798</v>
      </c>
      <c r="X143" s="75" t="s">
        <v>125</v>
      </c>
    </row>
    <row r="144" spans="1:24" s="65" customFormat="1" ht="22" customHeight="1" x14ac:dyDescent="0.35">
      <c r="A144" s="127"/>
      <c r="B144" s="115"/>
      <c r="C144" s="115"/>
      <c r="D144" s="115"/>
      <c r="E144" s="115"/>
      <c r="F144" s="69">
        <f t="shared" si="39"/>
        <v>0</v>
      </c>
      <c r="G144" s="56"/>
      <c r="H144" s="116"/>
      <c r="I144" s="117"/>
      <c r="J144" s="67"/>
      <c r="K144" s="117"/>
      <c r="L144" s="69">
        <f t="shared" si="40"/>
        <v>0</v>
      </c>
      <c r="M144" s="56"/>
      <c r="N144" s="72">
        <f t="shared" si="41"/>
        <v>0</v>
      </c>
      <c r="O144" s="56"/>
      <c r="P144" s="118">
        <v>43798</v>
      </c>
      <c r="Q144" s="119" t="s">
        <v>32</v>
      </c>
      <c r="R144" s="119"/>
      <c r="S144" s="119" t="s">
        <v>33</v>
      </c>
      <c r="T144" s="119" t="s">
        <v>45</v>
      </c>
      <c r="U144" s="119">
        <v>8600303</v>
      </c>
      <c r="V144" s="120">
        <v>1200</v>
      </c>
      <c r="W144" s="118">
        <v>43798</v>
      </c>
      <c r="X144" s="121" t="s">
        <v>124</v>
      </c>
    </row>
    <row r="145" spans="1:24" s="65" customFormat="1" ht="22" customHeight="1" thickBot="1" x14ac:dyDescent="0.4">
      <c r="A145" s="76" t="s">
        <v>47</v>
      </c>
      <c r="B145" s="95">
        <f>+B133+B134+B135+B136+B137+B138+B139+B140+B141+B143+B144</f>
        <v>13900</v>
      </c>
      <c r="C145" s="95">
        <f t="shared" ref="C145:F145" si="42">+C133+C134+C135+C136+C137+C138+C139+C140+C141+C143+C144</f>
        <v>0</v>
      </c>
      <c r="D145" s="95">
        <f t="shared" si="42"/>
        <v>5400</v>
      </c>
      <c r="E145" s="95">
        <f t="shared" si="42"/>
        <v>0</v>
      </c>
      <c r="F145" s="78">
        <f t="shared" si="42"/>
        <v>19300</v>
      </c>
      <c r="G145" s="56"/>
      <c r="H145" s="96">
        <f>+H133+H134+H135+H136+H137+H138+H139+H140+H141+H143+H144</f>
        <v>0</v>
      </c>
      <c r="I145" s="97">
        <f t="shared" ref="I145:L145" si="43">+I133+I134+I135+I136+I137+I138+I139+I140+I141+I143+I144</f>
        <v>0</v>
      </c>
      <c r="J145" s="77">
        <f t="shared" si="43"/>
        <v>0</v>
      </c>
      <c r="K145" s="97">
        <f t="shared" si="43"/>
        <v>0</v>
      </c>
      <c r="L145" s="78">
        <f t="shared" si="43"/>
        <v>0</v>
      </c>
      <c r="M145" s="56"/>
      <c r="N145" s="128">
        <f t="shared" ref="N145" si="44">+N133+N134+N135+N136+N137+N138+N139+N140+N141+N143+N144</f>
        <v>19300</v>
      </c>
      <c r="O145" s="56"/>
      <c r="P145" s="98"/>
      <c r="Q145" s="86"/>
      <c r="R145" s="86"/>
      <c r="S145" s="86"/>
      <c r="T145" s="86"/>
      <c r="U145" s="86"/>
      <c r="V145" s="99">
        <f>+V133+V134+V135+V136+V137+V138+V139+V140+V141+V142+V143+V144</f>
        <v>19300</v>
      </c>
      <c r="W145" s="98"/>
      <c r="X145" s="100"/>
    </row>
    <row r="146" spans="1:24" s="65" customFormat="1" ht="22" customHeight="1" x14ac:dyDescent="0.35">
      <c r="A146" s="88" t="s">
        <v>192</v>
      </c>
      <c r="B146" s="89">
        <v>6950</v>
      </c>
      <c r="C146" s="89"/>
      <c r="D146" s="89">
        <v>2700</v>
      </c>
      <c r="E146" s="89"/>
      <c r="F146" s="55">
        <f>+B146+C146+D146+E146</f>
        <v>9650</v>
      </c>
      <c r="G146" s="56"/>
      <c r="H146" s="90"/>
      <c r="I146" s="91"/>
      <c r="J146" s="54"/>
      <c r="K146" s="91"/>
      <c r="L146" s="55">
        <f t="shared" ref="L146:L165" si="45">SUM(H146:K146)</f>
        <v>0</v>
      </c>
      <c r="M146" s="56"/>
      <c r="N146" s="92">
        <f t="shared" ref="N146:N165" si="46">F146-L146</f>
        <v>9650</v>
      </c>
      <c r="O146" s="56"/>
      <c r="P146" s="61">
        <v>43811</v>
      </c>
      <c r="Q146" s="62" t="s">
        <v>32</v>
      </c>
      <c r="R146" s="62"/>
      <c r="S146" s="62" t="s">
        <v>33</v>
      </c>
      <c r="T146" s="62" t="s">
        <v>34</v>
      </c>
      <c r="U146" s="62" t="s">
        <v>193</v>
      </c>
      <c r="V146" s="123">
        <v>1200</v>
      </c>
      <c r="W146" s="61">
        <v>43811</v>
      </c>
      <c r="X146" s="64" t="s">
        <v>194</v>
      </c>
    </row>
    <row r="147" spans="1:24" s="65" customFormat="1" ht="22" customHeight="1" x14ac:dyDescent="0.35">
      <c r="A147" s="93"/>
      <c r="B147" s="94">
        <v>6950</v>
      </c>
      <c r="C147" s="94"/>
      <c r="D147" s="94">
        <v>2700</v>
      </c>
      <c r="E147" s="94"/>
      <c r="F147" s="74">
        <f>+B147+C147+D147+E147</f>
        <v>9650</v>
      </c>
      <c r="G147" s="56"/>
      <c r="H147" s="70"/>
      <c r="I147" s="71"/>
      <c r="J147" s="68"/>
      <c r="K147" s="71"/>
      <c r="L147" s="74">
        <f t="shared" si="45"/>
        <v>0</v>
      </c>
      <c r="M147" s="56"/>
      <c r="N147" s="60">
        <f t="shared" si="46"/>
        <v>9650</v>
      </c>
      <c r="O147" s="56"/>
      <c r="P147" s="73">
        <v>43812</v>
      </c>
      <c r="Q147" s="63" t="s">
        <v>32</v>
      </c>
      <c r="R147" s="63"/>
      <c r="S147" s="63" t="s">
        <v>33</v>
      </c>
      <c r="T147" s="63" t="s">
        <v>34</v>
      </c>
      <c r="U147" s="63">
        <v>5586366</v>
      </c>
      <c r="V147" s="101">
        <v>1150</v>
      </c>
      <c r="W147" s="73">
        <v>43812</v>
      </c>
      <c r="X147" s="75" t="s">
        <v>195</v>
      </c>
    </row>
    <row r="148" spans="1:24" s="65" customFormat="1" ht="22" customHeight="1" x14ac:dyDescent="0.35">
      <c r="A148" s="93"/>
      <c r="B148" s="94">
        <v>6950</v>
      </c>
      <c r="C148" s="94"/>
      <c r="D148" s="94">
        <v>2700</v>
      </c>
      <c r="E148" s="94"/>
      <c r="F148" s="74">
        <f t="shared" ref="F148:F165" si="47">+B148+C148+D148+E148</f>
        <v>9650</v>
      </c>
      <c r="G148" s="56"/>
      <c r="H148" s="70"/>
      <c r="I148" s="71"/>
      <c r="J148" s="68"/>
      <c r="K148" s="71"/>
      <c r="L148" s="74">
        <f t="shared" si="45"/>
        <v>0</v>
      </c>
      <c r="M148" s="56"/>
      <c r="N148" s="60">
        <f t="shared" si="46"/>
        <v>9650</v>
      </c>
      <c r="O148" s="56"/>
      <c r="P148" s="73">
        <v>43812</v>
      </c>
      <c r="Q148" s="63" t="s">
        <v>32</v>
      </c>
      <c r="R148" s="63"/>
      <c r="S148" s="63" t="s">
        <v>33</v>
      </c>
      <c r="T148" s="63" t="s">
        <v>34</v>
      </c>
      <c r="U148" s="63">
        <v>4070723</v>
      </c>
      <c r="V148" s="101">
        <v>3000</v>
      </c>
      <c r="W148" s="73">
        <v>43812</v>
      </c>
      <c r="X148" s="75" t="s">
        <v>196</v>
      </c>
    </row>
    <row r="149" spans="1:24" s="65" customFormat="1" ht="22" customHeight="1" x14ac:dyDescent="0.35">
      <c r="A149" s="93"/>
      <c r="B149" s="94"/>
      <c r="C149" s="94"/>
      <c r="D149" s="94">
        <v>2700</v>
      </c>
      <c r="E149" s="94"/>
      <c r="F149" s="74">
        <f t="shared" si="47"/>
        <v>2700</v>
      </c>
      <c r="G149" s="56"/>
      <c r="H149" s="70"/>
      <c r="I149" s="71"/>
      <c r="J149" s="68"/>
      <c r="K149" s="71"/>
      <c r="L149" s="74">
        <f t="shared" si="45"/>
        <v>0</v>
      </c>
      <c r="M149" s="56"/>
      <c r="N149" s="60">
        <f t="shared" si="46"/>
        <v>2700</v>
      </c>
      <c r="O149" s="56"/>
      <c r="P149" s="73">
        <v>43812</v>
      </c>
      <c r="Q149" s="63" t="s">
        <v>32</v>
      </c>
      <c r="R149" s="63"/>
      <c r="S149" s="63" t="s">
        <v>33</v>
      </c>
      <c r="T149" s="63" t="s">
        <v>34</v>
      </c>
      <c r="U149" s="63">
        <v>4070602</v>
      </c>
      <c r="V149" s="101">
        <v>1600</v>
      </c>
      <c r="W149" s="73">
        <v>43812</v>
      </c>
      <c r="X149" s="75" t="s">
        <v>197</v>
      </c>
    </row>
    <row r="150" spans="1:24" s="65" customFormat="1" ht="22" customHeight="1" x14ac:dyDescent="0.35">
      <c r="A150" s="93"/>
      <c r="B150" s="94"/>
      <c r="C150" s="94"/>
      <c r="D150" s="94"/>
      <c r="E150" s="94"/>
      <c r="F150" s="74">
        <f t="shared" si="47"/>
        <v>0</v>
      </c>
      <c r="G150" s="56"/>
      <c r="H150" s="70"/>
      <c r="I150" s="71"/>
      <c r="J150" s="68"/>
      <c r="K150" s="71"/>
      <c r="L150" s="74">
        <f t="shared" si="45"/>
        <v>0</v>
      </c>
      <c r="M150" s="56"/>
      <c r="N150" s="60">
        <f t="shared" si="46"/>
        <v>0</v>
      </c>
      <c r="O150" s="56"/>
      <c r="P150" s="73">
        <v>43818</v>
      </c>
      <c r="Q150" s="63" t="s">
        <v>32</v>
      </c>
      <c r="R150" s="63"/>
      <c r="S150" s="63" t="s">
        <v>33</v>
      </c>
      <c r="T150" s="63" t="s">
        <v>34</v>
      </c>
      <c r="U150" s="63" t="s">
        <v>198</v>
      </c>
      <c r="V150" s="101">
        <v>1200</v>
      </c>
      <c r="W150" s="73">
        <v>43818</v>
      </c>
      <c r="X150" s="75" t="s">
        <v>199</v>
      </c>
    </row>
    <row r="151" spans="1:24" s="65" customFormat="1" ht="22" customHeight="1" x14ac:dyDescent="0.35">
      <c r="A151" s="93"/>
      <c r="B151" s="94"/>
      <c r="C151" s="94"/>
      <c r="D151" s="94"/>
      <c r="E151" s="94"/>
      <c r="F151" s="74">
        <f t="shared" si="47"/>
        <v>0</v>
      </c>
      <c r="G151" s="56"/>
      <c r="H151" s="70"/>
      <c r="I151" s="71"/>
      <c r="J151" s="68"/>
      <c r="K151" s="71"/>
      <c r="L151" s="74">
        <f t="shared" si="45"/>
        <v>0</v>
      </c>
      <c r="M151" s="56"/>
      <c r="N151" s="60">
        <f t="shared" si="46"/>
        <v>0</v>
      </c>
      <c r="O151" s="56"/>
      <c r="P151" s="73">
        <v>43818</v>
      </c>
      <c r="Q151" s="63" t="s">
        <v>32</v>
      </c>
      <c r="R151" s="63"/>
      <c r="S151" s="63" t="s">
        <v>33</v>
      </c>
      <c r="T151" s="63" t="s">
        <v>34</v>
      </c>
      <c r="U151" s="63" t="s">
        <v>200</v>
      </c>
      <c r="V151" s="101">
        <v>1200</v>
      </c>
      <c r="W151" s="73">
        <v>43818</v>
      </c>
      <c r="X151" s="75" t="s">
        <v>201</v>
      </c>
    </row>
    <row r="152" spans="1:24" s="65" customFormat="1" ht="22" customHeight="1" x14ac:dyDescent="0.35">
      <c r="A152" s="93"/>
      <c r="B152" s="94"/>
      <c r="C152" s="94"/>
      <c r="D152" s="94"/>
      <c r="E152" s="94"/>
      <c r="F152" s="74">
        <f t="shared" si="47"/>
        <v>0</v>
      </c>
      <c r="G152" s="56"/>
      <c r="H152" s="70"/>
      <c r="I152" s="71"/>
      <c r="J152" s="68"/>
      <c r="K152" s="71"/>
      <c r="L152" s="74">
        <f t="shared" si="45"/>
        <v>0</v>
      </c>
      <c r="M152" s="56"/>
      <c r="N152" s="60">
        <f t="shared" si="46"/>
        <v>0</v>
      </c>
      <c r="O152" s="56"/>
      <c r="P152" s="73">
        <v>43819</v>
      </c>
      <c r="Q152" s="63" t="s">
        <v>32</v>
      </c>
      <c r="R152" s="63"/>
      <c r="S152" s="63" t="s">
        <v>33</v>
      </c>
      <c r="T152" s="63" t="s">
        <v>34</v>
      </c>
      <c r="U152" s="63">
        <v>4882561</v>
      </c>
      <c r="V152" s="101">
        <v>1600</v>
      </c>
      <c r="W152" s="73">
        <v>43819</v>
      </c>
      <c r="X152" s="75" t="s">
        <v>202</v>
      </c>
    </row>
    <row r="153" spans="1:24" s="65" customFormat="1" ht="22" customHeight="1" x14ac:dyDescent="0.35">
      <c r="A153" s="93"/>
      <c r="B153" s="94"/>
      <c r="C153" s="94"/>
      <c r="D153" s="94"/>
      <c r="E153" s="94"/>
      <c r="F153" s="74">
        <f t="shared" si="47"/>
        <v>0</v>
      </c>
      <c r="G153" s="56"/>
      <c r="H153" s="70"/>
      <c r="I153" s="71"/>
      <c r="J153" s="68"/>
      <c r="K153" s="71"/>
      <c r="L153" s="74">
        <f t="shared" si="45"/>
        <v>0</v>
      </c>
      <c r="M153" s="56"/>
      <c r="N153" s="60">
        <f t="shared" si="46"/>
        <v>0</v>
      </c>
      <c r="O153" s="56"/>
      <c r="P153" s="73">
        <v>43819</v>
      </c>
      <c r="Q153" s="63" t="s">
        <v>32</v>
      </c>
      <c r="R153" s="63"/>
      <c r="S153" s="63" t="s">
        <v>33</v>
      </c>
      <c r="T153" s="63" t="s">
        <v>34</v>
      </c>
      <c r="U153" s="63">
        <v>8158190</v>
      </c>
      <c r="V153" s="101">
        <v>1150</v>
      </c>
      <c r="W153" s="73">
        <v>43819</v>
      </c>
      <c r="X153" s="75" t="s">
        <v>203</v>
      </c>
    </row>
    <row r="154" spans="1:24" s="65" customFormat="1" ht="22" customHeight="1" x14ac:dyDescent="0.35">
      <c r="A154" s="93"/>
      <c r="B154" s="94"/>
      <c r="C154" s="94"/>
      <c r="D154" s="94"/>
      <c r="E154" s="94"/>
      <c r="F154" s="74">
        <f t="shared" si="47"/>
        <v>0</v>
      </c>
      <c r="G154" s="56"/>
      <c r="H154" s="70"/>
      <c r="I154" s="71"/>
      <c r="J154" s="68"/>
      <c r="K154" s="71"/>
      <c r="L154" s="74">
        <f t="shared" si="45"/>
        <v>0</v>
      </c>
      <c r="M154" s="56"/>
      <c r="N154" s="60">
        <f t="shared" si="46"/>
        <v>0</v>
      </c>
      <c r="O154" s="56"/>
      <c r="P154" s="73">
        <v>43819</v>
      </c>
      <c r="Q154" s="63" t="s">
        <v>32</v>
      </c>
      <c r="R154" s="63"/>
      <c r="S154" s="63" t="s">
        <v>33</v>
      </c>
      <c r="T154" s="63" t="s">
        <v>34</v>
      </c>
      <c r="U154" s="63">
        <v>4882587</v>
      </c>
      <c r="V154" s="101">
        <v>3000</v>
      </c>
      <c r="W154" s="73">
        <v>43819</v>
      </c>
      <c r="X154" s="75" t="s">
        <v>158</v>
      </c>
    </row>
    <row r="155" spans="1:24" s="65" customFormat="1" ht="22" customHeight="1" x14ac:dyDescent="0.35">
      <c r="A155" s="93"/>
      <c r="B155" s="94"/>
      <c r="C155" s="94"/>
      <c r="D155" s="94"/>
      <c r="E155" s="94"/>
      <c r="F155" s="74">
        <f t="shared" si="47"/>
        <v>0</v>
      </c>
      <c r="G155" s="56"/>
      <c r="H155" s="70"/>
      <c r="I155" s="71"/>
      <c r="J155" s="68"/>
      <c r="K155" s="71"/>
      <c r="L155" s="74">
        <f t="shared" si="45"/>
        <v>0</v>
      </c>
      <c r="M155" s="56"/>
      <c r="N155" s="60">
        <f t="shared" si="46"/>
        <v>0</v>
      </c>
      <c r="O155" s="56"/>
      <c r="P155" s="73">
        <v>43819</v>
      </c>
      <c r="Q155" s="63" t="s">
        <v>32</v>
      </c>
      <c r="R155" s="63"/>
      <c r="S155" s="63" t="s">
        <v>33</v>
      </c>
      <c r="T155" s="63" t="s">
        <v>34</v>
      </c>
      <c r="U155" s="63">
        <v>8179291</v>
      </c>
      <c r="V155" s="101">
        <v>1150</v>
      </c>
      <c r="W155" s="73">
        <v>43819</v>
      </c>
      <c r="X155" s="75" t="s">
        <v>204</v>
      </c>
    </row>
    <row r="156" spans="1:24" s="65" customFormat="1" ht="22" customHeight="1" x14ac:dyDescent="0.35">
      <c r="A156" s="93"/>
      <c r="B156" s="94"/>
      <c r="C156" s="94"/>
      <c r="D156" s="94"/>
      <c r="E156" s="94"/>
      <c r="F156" s="74"/>
      <c r="G156" s="56"/>
      <c r="H156" s="70"/>
      <c r="I156" s="71"/>
      <c r="J156" s="68"/>
      <c r="K156" s="71"/>
      <c r="L156" s="74">
        <f t="shared" si="45"/>
        <v>0</v>
      </c>
      <c r="M156" s="56"/>
      <c r="N156" s="60">
        <f t="shared" si="46"/>
        <v>0</v>
      </c>
      <c r="O156" s="56"/>
      <c r="P156" s="73">
        <v>43819</v>
      </c>
      <c r="Q156" s="63" t="s">
        <v>32</v>
      </c>
      <c r="R156" s="63"/>
      <c r="S156" s="63" t="s">
        <v>33</v>
      </c>
      <c r="T156" s="63" t="s">
        <v>34</v>
      </c>
      <c r="U156" s="63">
        <v>4927330</v>
      </c>
      <c r="V156" s="101">
        <v>1600</v>
      </c>
      <c r="W156" s="73">
        <v>43819</v>
      </c>
      <c r="X156" s="75" t="s">
        <v>166</v>
      </c>
    </row>
    <row r="157" spans="1:24" s="65" customFormat="1" ht="22" customHeight="1" x14ac:dyDescent="0.35">
      <c r="A157" s="93"/>
      <c r="B157" s="94"/>
      <c r="C157" s="94"/>
      <c r="D157" s="94"/>
      <c r="E157" s="94"/>
      <c r="F157" s="74"/>
      <c r="G157" s="56"/>
      <c r="H157" s="70"/>
      <c r="I157" s="71"/>
      <c r="J157" s="68"/>
      <c r="K157" s="71"/>
      <c r="L157" s="74">
        <f t="shared" si="45"/>
        <v>0</v>
      </c>
      <c r="M157" s="56"/>
      <c r="N157" s="60">
        <f t="shared" si="46"/>
        <v>0</v>
      </c>
      <c r="O157" s="56"/>
      <c r="P157" s="73">
        <v>43830</v>
      </c>
      <c r="Q157" s="63" t="s">
        <v>32</v>
      </c>
      <c r="R157" s="63"/>
      <c r="S157" s="63" t="s">
        <v>33</v>
      </c>
      <c r="T157" s="63" t="s">
        <v>34</v>
      </c>
      <c r="U157" s="63">
        <v>4927365</v>
      </c>
      <c r="V157" s="101">
        <v>3000</v>
      </c>
      <c r="W157" s="73">
        <v>43830</v>
      </c>
      <c r="X157" s="75" t="s">
        <v>205</v>
      </c>
    </row>
    <row r="158" spans="1:24" s="65" customFormat="1" ht="22" customHeight="1" x14ac:dyDescent="0.35">
      <c r="A158" s="93"/>
      <c r="B158" s="94"/>
      <c r="C158" s="94"/>
      <c r="D158" s="94"/>
      <c r="E158" s="94"/>
      <c r="F158" s="74">
        <f t="shared" si="47"/>
        <v>0</v>
      </c>
      <c r="G158" s="56"/>
      <c r="H158" s="70"/>
      <c r="I158" s="71"/>
      <c r="J158" s="68"/>
      <c r="K158" s="71"/>
      <c r="L158" s="74">
        <f t="shared" si="45"/>
        <v>0</v>
      </c>
      <c r="M158" s="56"/>
      <c r="N158" s="60">
        <f t="shared" si="46"/>
        <v>0</v>
      </c>
      <c r="O158" s="56"/>
      <c r="P158" s="73">
        <v>43812</v>
      </c>
      <c r="Q158" s="63" t="s">
        <v>32</v>
      </c>
      <c r="R158" s="63"/>
      <c r="S158" s="63" t="s">
        <v>33</v>
      </c>
      <c r="T158" s="63" t="s">
        <v>45</v>
      </c>
      <c r="U158" s="63">
        <v>7536059</v>
      </c>
      <c r="V158" s="101">
        <v>1200</v>
      </c>
      <c r="W158" s="73">
        <v>43812</v>
      </c>
      <c r="X158" s="132" t="s">
        <v>141</v>
      </c>
    </row>
    <row r="159" spans="1:24" s="65" customFormat="1" ht="22" customHeight="1" x14ac:dyDescent="0.35">
      <c r="A159" s="93"/>
      <c r="B159" s="94"/>
      <c r="C159" s="94"/>
      <c r="D159" s="94"/>
      <c r="E159" s="94"/>
      <c r="F159" s="74">
        <f t="shared" si="47"/>
        <v>0</v>
      </c>
      <c r="G159" s="56"/>
      <c r="H159" s="70"/>
      <c r="I159" s="71"/>
      <c r="J159" s="68"/>
      <c r="K159" s="71"/>
      <c r="L159" s="74">
        <f t="shared" si="45"/>
        <v>0</v>
      </c>
      <c r="M159" s="56"/>
      <c r="N159" s="60">
        <f t="shared" si="46"/>
        <v>0</v>
      </c>
      <c r="O159" s="56"/>
      <c r="P159" s="73">
        <v>43812</v>
      </c>
      <c r="Q159" s="63" t="s">
        <v>32</v>
      </c>
      <c r="R159" s="63"/>
      <c r="S159" s="63" t="s">
        <v>33</v>
      </c>
      <c r="T159" s="63" t="s">
        <v>45</v>
      </c>
      <c r="U159" s="63">
        <v>4882561</v>
      </c>
      <c r="V159" s="101">
        <v>1500</v>
      </c>
      <c r="W159" s="73">
        <v>43812</v>
      </c>
      <c r="X159" s="75" t="s">
        <v>206</v>
      </c>
    </row>
    <row r="160" spans="1:24" s="65" customFormat="1" ht="22" customHeight="1" x14ac:dyDescent="0.35">
      <c r="A160" s="93"/>
      <c r="B160" s="94"/>
      <c r="C160" s="94"/>
      <c r="D160" s="94"/>
      <c r="E160" s="94"/>
      <c r="F160" s="74">
        <f t="shared" si="47"/>
        <v>0</v>
      </c>
      <c r="G160" s="56"/>
      <c r="H160" s="70"/>
      <c r="I160" s="71"/>
      <c r="J160" s="68"/>
      <c r="K160" s="71"/>
      <c r="L160" s="74">
        <f t="shared" si="45"/>
        <v>0</v>
      </c>
      <c r="M160" s="56"/>
      <c r="N160" s="60">
        <f t="shared" si="46"/>
        <v>0</v>
      </c>
      <c r="O160" s="56"/>
      <c r="P160" s="73">
        <v>43819</v>
      </c>
      <c r="Q160" s="63" t="s">
        <v>32</v>
      </c>
      <c r="R160" s="63"/>
      <c r="S160" s="63" t="s">
        <v>33</v>
      </c>
      <c r="T160" s="63" t="s">
        <v>45</v>
      </c>
      <c r="U160" s="63">
        <v>8158191</v>
      </c>
      <c r="V160" s="101">
        <v>1500</v>
      </c>
      <c r="W160" s="73">
        <v>43819</v>
      </c>
      <c r="X160" s="75" t="s">
        <v>207</v>
      </c>
    </row>
    <row r="161" spans="1:24" s="65" customFormat="1" ht="22" customHeight="1" x14ac:dyDescent="0.35">
      <c r="A161" s="93"/>
      <c r="B161" s="94"/>
      <c r="C161" s="94"/>
      <c r="D161" s="94"/>
      <c r="E161" s="94"/>
      <c r="F161" s="74">
        <f t="shared" si="47"/>
        <v>0</v>
      </c>
      <c r="G161" s="56"/>
      <c r="H161" s="70"/>
      <c r="I161" s="71"/>
      <c r="J161" s="68"/>
      <c r="K161" s="71"/>
      <c r="L161" s="74">
        <f t="shared" si="45"/>
        <v>0</v>
      </c>
      <c r="M161" s="56"/>
      <c r="N161" s="60">
        <f t="shared" si="46"/>
        <v>0</v>
      </c>
      <c r="O161" s="56"/>
      <c r="P161" s="73">
        <v>43819</v>
      </c>
      <c r="Q161" s="63" t="s">
        <v>32</v>
      </c>
      <c r="R161" s="63"/>
      <c r="S161" s="63" t="s">
        <v>33</v>
      </c>
      <c r="T161" s="63" t="s">
        <v>45</v>
      </c>
      <c r="U161" s="63">
        <v>4882583</v>
      </c>
      <c r="V161" s="101">
        <v>1500</v>
      </c>
      <c r="W161" s="73">
        <v>43819</v>
      </c>
      <c r="X161" s="75" t="s">
        <v>208</v>
      </c>
    </row>
    <row r="162" spans="1:24" s="65" customFormat="1" ht="22" customHeight="1" x14ac:dyDescent="0.35">
      <c r="A162" s="93"/>
      <c r="B162" s="94"/>
      <c r="C162" s="94"/>
      <c r="D162" s="94"/>
      <c r="E162" s="94"/>
      <c r="F162" s="74">
        <f t="shared" si="47"/>
        <v>0</v>
      </c>
      <c r="G162" s="56"/>
      <c r="H162" s="70"/>
      <c r="I162" s="71"/>
      <c r="J162" s="68"/>
      <c r="K162" s="71"/>
      <c r="L162" s="74">
        <f t="shared" si="45"/>
        <v>0</v>
      </c>
      <c r="M162" s="56"/>
      <c r="N162" s="60">
        <f t="shared" si="46"/>
        <v>0</v>
      </c>
      <c r="O162" s="56"/>
      <c r="P162" s="73">
        <v>43819</v>
      </c>
      <c r="Q162" s="63" t="s">
        <v>32</v>
      </c>
      <c r="R162" s="63"/>
      <c r="S162" s="63" t="s">
        <v>33</v>
      </c>
      <c r="T162" s="63" t="s">
        <v>45</v>
      </c>
      <c r="U162" s="63">
        <v>98179291</v>
      </c>
      <c r="V162" s="101">
        <v>1200</v>
      </c>
      <c r="W162" s="73">
        <v>43819</v>
      </c>
      <c r="X162" s="75" t="s">
        <v>209</v>
      </c>
    </row>
    <row r="163" spans="1:24" s="65" customFormat="1" ht="22" customHeight="1" x14ac:dyDescent="0.35">
      <c r="A163" s="93"/>
      <c r="B163" s="94"/>
      <c r="C163" s="94"/>
      <c r="D163" s="94"/>
      <c r="E163" s="94"/>
      <c r="F163" s="74">
        <f t="shared" si="47"/>
        <v>0</v>
      </c>
      <c r="G163" s="56"/>
      <c r="H163" s="70"/>
      <c r="I163" s="71"/>
      <c r="J163" s="68"/>
      <c r="K163" s="71"/>
      <c r="L163" s="74">
        <f t="shared" si="45"/>
        <v>0</v>
      </c>
      <c r="M163" s="56"/>
      <c r="N163" s="60">
        <f t="shared" si="46"/>
        <v>0</v>
      </c>
      <c r="O163" s="56"/>
      <c r="P163" s="73">
        <v>43819</v>
      </c>
      <c r="Q163" s="63" t="s">
        <v>32</v>
      </c>
      <c r="R163" s="63"/>
      <c r="S163" s="63" t="s">
        <v>33</v>
      </c>
      <c r="T163" s="63" t="s">
        <v>45</v>
      </c>
      <c r="U163" s="63">
        <v>4927333</v>
      </c>
      <c r="V163" s="101">
        <v>1200</v>
      </c>
      <c r="W163" s="73">
        <v>43819</v>
      </c>
      <c r="X163" s="75" t="s">
        <v>210</v>
      </c>
    </row>
    <row r="164" spans="1:24" s="65" customFormat="1" ht="22" customHeight="1" x14ac:dyDescent="0.35">
      <c r="A164" s="93"/>
      <c r="B164" s="94"/>
      <c r="C164" s="94"/>
      <c r="D164" s="94"/>
      <c r="E164" s="94"/>
      <c r="F164" s="74">
        <f t="shared" si="47"/>
        <v>0</v>
      </c>
      <c r="G164" s="56"/>
      <c r="H164" s="70"/>
      <c r="I164" s="71"/>
      <c r="J164" s="68"/>
      <c r="K164" s="71"/>
      <c r="L164" s="74">
        <f t="shared" si="45"/>
        <v>0</v>
      </c>
      <c r="M164" s="56"/>
      <c r="N164" s="60">
        <f t="shared" si="46"/>
        <v>0</v>
      </c>
      <c r="O164" s="56"/>
      <c r="P164" s="73">
        <v>43825</v>
      </c>
      <c r="Q164" s="63" t="s">
        <v>32</v>
      </c>
      <c r="R164" s="63"/>
      <c r="S164" s="63" t="s">
        <v>33</v>
      </c>
      <c r="T164" s="63" t="s">
        <v>45</v>
      </c>
      <c r="U164" s="133" t="s">
        <v>211</v>
      </c>
      <c r="V164" s="120">
        <v>1200</v>
      </c>
      <c r="W164" s="73">
        <v>43825</v>
      </c>
      <c r="X164" s="75" t="s">
        <v>212</v>
      </c>
    </row>
    <row r="165" spans="1:24" s="65" customFormat="1" ht="22" customHeight="1" x14ac:dyDescent="0.35">
      <c r="A165" s="127"/>
      <c r="B165" s="115"/>
      <c r="C165" s="115"/>
      <c r="D165" s="115"/>
      <c r="E165" s="115"/>
      <c r="F165" s="74">
        <f t="shared" si="47"/>
        <v>0</v>
      </c>
      <c r="G165" s="56"/>
      <c r="H165" s="116"/>
      <c r="I165" s="117"/>
      <c r="J165" s="67"/>
      <c r="K165" s="117"/>
      <c r="L165" s="74">
        <f t="shared" si="45"/>
        <v>0</v>
      </c>
      <c r="M165" s="56"/>
      <c r="N165" s="72">
        <f t="shared" si="46"/>
        <v>0</v>
      </c>
      <c r="O165" s="56"/>
      <c r="P165" s="118">
        <v>43825</v>
      </c>
      <c r="Q165" s="63" t="s">
        <v>32</v>
      </c>
      <c r="R165" s="119"/>
      <c r="S165" s="119" t="s">
        <v>33</v>
      </c>
      <c r="T165" s="119" t="s">
        <v>45</v>
      </c>
      <c r="U165" s="133" t="s">
        <v>213</v>
      </c>
      <c r="V165" s="120">
        <v>1500</v>
      </c>
      <c r="W165" s="118">
        <v>43825</v>
      </c>
      <c r="X165" s="121" t="s">
        <v>214</v>
      </c>
    </row>
    <row r="166" spans="1:24" s="65" customFormat="1" ht="22" customHeight="1" thickBot="1" x14ac:dyDescent="0.4">
      <c r="A166" s="76" t="s">
        <v>47</v>
      </c>
      <c r="B166" s="95">
        <f>+B146+B147+B148+B149+B150+B151+B152+B153+B154+B158+B159+B160+B161+B165</f>
        <v>20850</v>
      </c>
      <c r="C166" s="95">
        <f>+C146+C147+C148+C149+C150+C151+C152+C153+C154+C158+C159+C160+C161+C165</f>
        <v>0</v>
      </c>
      <c r="D166" s="95">
        <f>+D146+D147+D148+D149+D150+D151+D152+D153+D154+D158+D159+D160+D161+D162+D163+D164+D165</f>
        <v>10800</v>
      </c>
      <c r="E166" s="95">
        <f t="shared" ref="E166" si="48">+E146+E147+E148+E149+E150+E151+E152+E153+E154+E158+E159+E160+E161+E162+E163+E164+E165</f>
        <v>0</v>
      </c>
      <c r="F166" s="130">
        <f>+F146+F147+F148+F149+F150+F151+F152+F153+F154+F158+F159+F160+F161+F162+F163+F164+F165</f>
        <v>31650</v>
      </c>
      <c r="G166" s="134"/>
      <c r="H166" s="131">
        <f>+H146+H147+H148+H149+H150+H151+H152+H153+H154+H158+H159+H160+H161+H162+H163+H164+H165</f>
        <v>0</v>
      </c>
      <c r="I166" s="95">
        <f t="shared" ref="I166:L166" si="49">+I146+I147+I148+I149+I150+I151+I152+I153+I154+I158+I159+I160+I161+I162+I163+I164+I165</f>
        <v>0</v>
      </c>
      <c r="J166" s="95">
        <f t="shared" si="49"/>
        <v>0</v>
      </c>
      <c r="K166" s="95">
        <f t="shared" si="49"/>
        <v>0</v>
      </c>
      <c r="L166" s="130">
        <f t="shared" si="49"/>
        <v>0</v>
      </c>
      <c r="M166" s="134"/>
      <c r="N166" s="128">
        <f>+N146+N147+N148+N149+N150+N151+N152+N153+N154+N158+N159+N160+N161+N162+N163+N164+N165</f>
        <v>31650</v>
      </c>
      <c r="O166" s="134"/>
      <c r="P166" s="98"/>
      <c r="Q166" s="86"/>
      <c r="R166" s="86"/>
      <c r="S166" s="86"/>
      <c r="T166" s="86"/>
      <c r="U166" s="86"/>
      <c r="V166" s="135">
        <f>+V146+V147+V148+V149+V150+V151+V152+V153+V154+V155+V156+V157+V158+V159+V160+V161+V162+V163+V164+V165</f>
        <v>31650</v>
      </c>
      <c r="W166" s="98"/>
      <c r="X166" s="100"/>
    </row>
    <row r="167" spans="1:24" s="7" customFormat="1" ht="29.25" customHeight="1" thickBot="1" x14ac:dyDescent="0.4">
      <c r="A167" s="136" t="s">
        <v>215</v>
      </c>
      <c r="B167" s="137">
        <f>B22+B33+B45+B56+B67+B79+B92+B105+B119+B132+B145+B166</f>
        <v>147450</v>
      </c>
      <c r="C167" s="137">
        <f>C22+C33+C45+C56+C67+C79+C92+C105+C119+C132+C145+C166</f>
        <v>0</v>
      </c>
      <c r="D167" s="137">
        <f>D22+D33+D45+D56+D67+D79+D92+D105+D119+D132+D145+D166</f>
        <v>64200</v>
      </c>
      <c r="E167" s="137">
        <f>E22+E33+E45+E56+E67+E79+E92+E105+E119+E132+E145+E166</f>
        <v>0</v>
      </c>
      <c r="F167" s="138">
        <f>F22+F33+F45+F56+F67+F79+F92+F105+F119+F132+F145+F166</f>
        <v>211650</v>
      </c>
      <c r="H167" s="139">
        <v>0</v>
      </c>
      <c r="I167" s="140">
        <v>0</v>
      </c>
      <c r="J167" s="140">
        <v>0</v>
      </c>
      <c r="K167" s="140">
        <v>0</v>
      </c>
      <c r="L167" s="141">
        <v>0</v>
      </c>
      <c r="N167" s="142">
        <f>N22+N33+N45+N56+N67+N79+N92+N105+N119+N132+N145+N166</f>
        <v>211650</v>
      </c>
      <c r="U167" s="65"/>
      <c r="V167" s="143">
        <f>V22+V33+V45+V56+V67+V79+V92+V105+V119+V132+V145+V166</f>
        <v>211650</v>
      </c>
    </row>
    <row r="168" spans="1:24" s="7" customFormat="1" ht="20.149999999999999" customHeight="1" x14ac:dyDescent="0.35">
      <c r="U168" s="65"/>
    </row>
  </sheetData>
  <sheetProtection insertRows="0" autoFilter="0" pivotTables="0"/>
  <mergeCells count="39">
    <mergeCell ref="A146:A165"/>
    <mergeCell ref="A68:A78"/>
    <mergeCell ref="A80:A91"/>
    <mergeCell ref="A93:A104"/>
    <mergeCell ref="A106:A118"/>
    <mergeCell ref="A120:A131"/>
    <mergeCell ref="A133:A144"/>
    <mergeCell ref="A15:A21"/>
    <mergeCell ref="A23:A32"/>
    <mergeCell ref="A34:A40"/>
    <mergeCell ref="A41:A44"/>
    <mergeCell ref="A46:A55"/>
    <mergeCell ref="A57:A66"/>
    <mergeCell ref="N12:N14"/>
    <mergeCell ref="P12:V12"/>
    <mergeCell ref="W12:X13"/>
    <mergeCell ref="P13:P14"/>
    <mergeCell ref="Q13:R13"/>
    <mergeCell ref="S13:S14"/>
    <mergeCell ref="T13:T14"/>
    <mergeCell ref="U13:U14"/>
    <mergeCell ref="V13:V14"/>
    <mergeCell ref="A9:C9"/>
    <mergeCell ref="D9:F9"/>
    <mergeCell ref="H9:I9"/>
    <mergeCell ref="J9:L9"/>
    <mergeCell ref="A12:A14"/>
    <mergeCell ref="B12:E13"/>
    <mergeCell ref="F12:F14"/>
    <mergeCell ref="H12:K13"/>
    <mergeCell ref="L12:L14"/>
    <mergeCell ref="A2:X2"/>
    <mergeCell ref="U3:V3"/>
    <mergeCell ref="A4:X4"/>
    <mergeCell ref="A6:X6"/>
    <mergeCell ref="A8:C8"/>
    <mergeCell ref="D8:F8"/>
    <mergeCell ref="H8:I8"/>
    <mergeCell ref="J8:L8"/>
  </mergeCells>
  <printOptions horizontalCentered="1"/>
  <pageMargins left="0.19685039370078741" right="0.39370078740157483" top="0.55118110236220474" bottom="0.59055118110236227" header="0.19685039370078741" footer="0.39370078740157483"/>
  <pageSetup paperSize="5" scale="47" fitToWidth="0" fitToHeight="0" orientation="landscape" r:id="rId1"/>
  <headerFooter scaleWithDoc="0">
    <oddFooter>&amp;CPágina &amp;P de &amp;10&amp;N</oddFooter>
  </headerFooter>
  <rowBreaks count="5" manualBreakCount="5">
    <brk id="40" max="16383" man="1"/>
    <brk id="67" max="16383" man="1"/>
    <brk id="92" max="16383" man="1"/>
    <brk id="119" max="16383" man="1"/>
    <brk id="1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9E07C-5032-41A8-896B-5CB565A5FFED}">
  <dimension ref="A1:AH166"/>
  <sheetViews>
    <sheetView showWhiteSpace="0" view="pageBreakPreview" topLeftCell="A10" zoomScale="70" zoomScaleNormal="50" zoomScaleSheetLayoutView="70" zoomScalePageLayoutView="60" workbookViewId="0">
      <selection activeCell="H28" sqref="H28"/>
    </sheetView>
  </sheetViews>
  <sheetFormatPr baseColWidth="10" defaultColWidth="0" defaultRowHeight="14.5" x14ac:dyDescent="0.35"/>
  <cols>
    <col min="1" max="1" width="16.453125" style="2" customWidth="1"/>
    <col min="2" max="2" width="15.453125" style="2" customWidth="1"/>
    <col min="3" max="3" width="18" style="2" customWidth="1"/>
    <col min="4" max="5" width="15.453125" style="2" customWidth="1"/>
    <col min="6" max="6" width="18.81640625" style="2" customWidth="1"/>
    <col min="7" max="7" width="2" style="2" customWidth="1"/>
    <col min="8" max="8" width="14.7265625" style="2" customWidth="1"/>
    <col min="9" max="10" width="15.453125" style="2" customWidth="1"/>
    <col min="11" max="11" width="16.7265625" style="2" customWidth="1"/>
    <col min="12" max="12" width="15.453125" style="2" customWidth="1"/>
    <col min="13" max="13" width="2" style="2" customWidth="1"/>
    <col min="14" max="14" width="18.26953125" style="2" customWidth="1"/>
    <col min="15" max="15" width="2" style="2" customWidth="1"/>
    <col min="16" max="16" width="14.7265625" style="2" customWidth="1"/>
    <col min="17" max="17" width="8.453125" style="2" bestFit="1" customWidth="1"/>
    <col min="18" max="18" width="11" style="2" customWidth="1"/>
    <col min="19" max="19" width="15.81640625" style="2" customWidth="1"/>
    <col min="20" max="20" width="16.26953125" style="2" customWidth="1"/>
    <col min="21" max="21" width="14.7265625" style="8" customWidth="1"/>
    <col min="22" max="22" width="17.81640625" style="2" customWidth="1"/>
    <col min="23" max="24" width="13.453125" style="2" customWidth="1"/>
    <col min="25" max="25" width="3.54296875" style="2" customWidth="1"/>
    <col min="26" max="26" width="0.54296875" style="2" customWidth="1"/>
    <col min="27" max="27" width="1" style="2" customWidth="1"/>
    <col min="28" max="4596" width="5" style="2" customWidth="1"/>
    <col min="4597" max="4597" width="13" style="2" customWidth="1"/>
    <col min="4598" max="4598" width="17.1796875" style="2" customWidth="1"/>
    <col min="4599" max="4845" width="0" style="2" hidden="1"/>
    <col min="4846" max="4846" width="19.26953125" style="2" customWidth="1"/>
    <col min="4847" max="4847" width="18.1796875" style="2" customWidth="1"/>
    <col min="4848" max="4848" width="16.54296875" style="2" customWidth="1"/>
    <col min="4849" max="4849" width="13.26953125" style="2" customWidth="1"/>
    <col min="4850" max="4850" width="18" style="2" customWidth="1"/>
    <col min="4851" max="4851" width="17.26953125" style="2" customWidth="1"/>
    <col min="4852" max="4852" width="15.54296875" style="2" customWidth="1"/>
    <col min="4853" max="4853" width="13" style="2" customWidth="1"/>
    <col min="4854" max="4854" width="17.1796875" style="2" customWidth="1"/>
    <col min="4855" max="5101" width="0" style="2" hidden="1"/>
    <col min="5102" max="5102" width="19.26953125" style="2" customWidth="1"/>
    <col min="5103" max="5103" width="18.1796875" style="2" customWidth="1"/>
    <col min="5104" max="5104" width="16.54296875" style="2" customWidth="1"/>
    <col min="5105" max="5105" width="13.26953125" style="2" customWidth="1"/>
    <col min="5106" max="5106" width="18" style="2" customWidth="1"/>
    <col min="5107" max="5107" width="17.26953125" style="2" customWidth="1"/>
    <col min="5108" max="5108" width="15.54296875" style="2" customWidth="1"/>
    <col min="5109" max="5109" width="13" style="2" customWidth="1"/>
    <col min="5110" max="5110" width="17.1796875" style="2" customWidth="1"/>
    <col min="5111" max="5357" width="0" style="2" hidden="1"/>
    <col min="5358" max="5358" width="19.26953125" style="2" customWidth="1"/>
    <col min="5359" max="5359" width="18.1796875" style="2" customWidth="1"/>
    <col min="5360" max="5360" width="16.54296875" style="2" customWidth="1"/>
    <col min="5361" max="5361" width="13.26953125" style="2" customWidth="1"/>
    <col min="5362" max="5362" width="18" style="2" customWidth="1"/>
    <col min="5363" max="5363" width="17.26953125" style="2" customWidth="1"/>
    <col min="5364" max="5364" width="15.54296875" style="2" customWidth="1"/>
    <col min="5365" max="5365" width="13" style="2" customWidth="1"/>
    <col min="5366" max="5366" width="17.1796875" style="2" customWidth="1"/>
    <col min="5367" max="5613" width="0" style="2" hidden="1"/>
    <col min="5614" max="5614" width="19.26953125" style="2" customWidth="1"/>
    <col min="5615" max="5615" width="18.1796875" style="2" customWidth="1"/>
    <col min="5616" max="5616" width="16.54296875" style="2" customWidth="1"/>
    <col min="5617" max="5617" width="13.26953125" style="2" customWidth="1"/>
    <col min="5618" max="5618" width="18" style="2" customWidth="1"/>
    <col min="5619" max="5619" width="17.26953125" style="2" customWidth="1"/>
    <col min="5620" max="5620" width="15.54296875" style="2" customWidth="1"/>
    <col min="5621" max="5621" width="13" style="2" customWidth="1"/>
    <col min="5622" max="5622" width="17.1796875" style="2" customWidth="1"/>
    <col min="5623" max="5869" width="0" style="2" hidden="1"/>
    <col min="5870" max="5870" width="19.26953125" style="2" customWidth="1"/>
    <col min="5871" max="5871" width="18.1796875" style="2" customWidth="1"/>
    <col min="5872" max="5872" width="16.54296875" style="2" customWidth="1"/>
    <col min="5873" max="5873" width="13.26953125" style="2" customWidth="1"/>
    <col min="5874" max="5874" width="18" style="2" customWidth="1"/>
    <col min="5875" max="5875" width="17.26953125" style="2" customWidth="1"/>
    <col min="5876" max="5876" width="15.54296875" style="2" customWidth="1"/>
    <col min="5877" max="5877" width="13" style="2" customWidth="1"/>
    <col min="5878" max="5878" width="17.1796875" style="2" customWidth="1"/>
    <col min="5879" max="6125" width="0" style="2" hidden="1"/>
    <col min="6126" max="6126" width="19.26953125" style="2" customWidth="1"/>
    <col min="6127" max="6127" width="18.1796875" style="2" customWidth="1"/>
    <col min="6128" max="6128" width="16.54296875" style="2" customWidth="1"/>
    <col min="6129" max="6129" width="13.26953125" style="2" customWidth="1"/>
    <col min="6130" max="6130" width="18" style="2" customWidth="1"/>
    <col min="6131" max="6131" width="17.26953125" style="2" customWidth="1"/>
    <col min="6132" max="6132" width="15.54296875" style="2" customWidth="1"/>
    <col min="6133" max="6133" width="13" style="2" customWidth="1"/>
    <col min="6134" max="6134" width="17.1796875" style="2" customWidth="1"/>
    <col min="6135" max="6381" width="0" style="2" hidden="1"/>
    <col min="6382" max="6382" width="19.26953125" style="2" customWidth="1"/>
    <col min="6383" max="6383" width="18.1796875" style="2" customWidth="1"/>
    <col min="6384" max="6384" width="16.54296875" style="2" customWidth="1"/>
    <col min="6385" max="6385" width="13.26953125" style="2" customWidth="1"/>
    <col min="6386" max="6386" width="18" style="2" customWidth="1"/>
    <col min="6387" max="6387" width="17.26953125" style="2" customWidth="1"/>
    <col min="6388" max="6388" width="15.54296875" style="2" customWidth="1"/>
    <col min="6389" max="6389" width="13" style="2" customWidth="1"/>
    <col min="6390" max="6390" width="17.1796875" style="2" customWidth="1"/>
    <col min="6391" max="6637" width="0" style="2" hidden="1"/>
    <col min="6638" max="6638" width="19.26953125" style="2" customWidth="1"/>
    <col min="6639" max="6639" width="18.1796875" style="2" customWidth="1"/>
    <col min="6640" max="6640" width="16.54296875" style="2" customWidth="1"/>
    <col min="6641" max="6641" width="13.26953125" style="2" customWidth="1"/>
    <col min="6642" max="6642" width="18" style="2" customWidth="1"/>
    <col min="6643" max="6643" width="17.26953125" style="2" customWidth="1"/>
    <col min="6644" max="6644" width="15.54296875" style="2" customWidth="1"/>
    <col min="6645" max="6645" width="13" style="2" customWidth="1"/>
    <col min="6646" max="6646" width="17.1796875" style="2" customWidth="1"/>
    <col min="6647" max="6893" width="0" style="2" hidden="1"/>
    <col min="6894" max="6894" width="19.26953125" style="2" customWidth="1"/>
    <col min="6895" max="6895" width="18.1796875" style="2" customWidth="1"/>
    <col min="6896" max="6896" width="16.54296875" style="2" customWidth="1"/>
    <col min="6897" max="6897" width="13.26953125" style="2" customWidth="1"/>
    <col min="6898" max="6898" width="18" style="2" customWidth="1"/>
    <col min="6899" max="6899" width="17.26953125" style="2" customWidth="1"/>
    <col min="6900" max="6900" width="15.54296875" style="2" customWidth="1"/>
    <col min="6901" max="6901" width="13" style="2" customWidth="1"/>
    <col min="6902" max="6902" width="17.1796875" style="2" customWidth="1"/>
    <col min="6903" max="7149" width="0" style="2" hidden="1"/>
    <col min="7150" max="7150" width="19.26953125" style="2" customWidth="1"/>
    <col min="7151" max="7151" width="18.1796875" style="2" customWidth="1"/>
    <col min="7152" max="7152" width="16.54296875" style="2" customWidth="1"/>
    <col min="7153" max="7153" width="13.26953125" style="2" customWidth="1"/>
    <col min="7154" max="7154" width="18" style="2" customWidth="1"/>
    <col min="7155" max="7155" width="17.26953125" style="2" customWidth="1"/>
    <col min="7156" max="7156" width="15.54296875" style="2" customWidth="1"/>
    <col min="7157" max="7157" width="13" style="2" customWidth="1"/>
    <col min="7158" max="7158" width="17.1796875" style="2" customWidth="1"/>
    <col min="7159" max="7405" width="0" style="2" hidden="1"/>
    <col min="7406" max="7406" width="19.26953125" style="2" customWidth="1"/>
    <col min="7407" max="7407" width="18.1796875" style="2" customWidth="1"/>
    <col min="7408" max="7408" width="16.54296875" style="2" customWidth="1"/>
    <col min="7409" max="7409" width="13.26953125" style="2" customWidth="1"/>
    <col min="7410" max="7410" width="18" style="2" customWidth="1"/>
    <col min="7411" max="7411" width="17.26953125" style="2" customWidth="1"/>
    <col min="7412" max="7412" width="15.54296875" style="2" customWidth="1"/>
    <col min="7413" max="7413" width="13" style="2" customWidth="1"/>
    <col min="7414" max="7414" width="17.1796875" style="2" customWidth="1"/>
    <col min="7415" max="7661" width="0" style="2" hidden="1"/>
    <col min="7662" max="7662" width="19.26953125" style="2" customWidth="1"/>
    <col min="7663" max="7663" width="18.1796875" style="2" customWidth="1"/>
    <col min="7664" max="7664" width="16.54296875" style="2" customWidth="1"/>
    <col min="7665" max="7665" width="13.26953125" style="2" customWidth="1"/>
    <col min="7666" max="7666" width="18" style="2" customWidth="1"/>
    <col min="7667" max="7667" width="17.26953125" style="2" customWidth="1"/>
    <col min="7668" max="7668" width="15.54296875" style="2" customWidth="1"/>
    <col min="7669" max="7669" width="13" style="2" customWidth="1"/>
    <col min="7670" max="7670" width="17.1796875" style="2" customWidth="1"/>
    <col min="7671" max="7917" width="0" style="2" hidden="1"/>
    <col min="7918" max="7918" width="19.26953125" style="2" customWidth="1"/>
    <col min="7919" max="7919" width="18.1796875" style="2" customWidth="1"/>
    <col min="7920" max="7920" width="16.54296875" style="2" customWidth="1"/>
    <col min="7921" max="7921" width="13.26953125" style="2" customWidth="1"/>
    <col min="7922" max="7922" width="18" style="2" customWidth="1"/>
    <col min="7923" max="7923" width="17.26953125" style="2" customWidth="1"/>
    <col min="7924" max="7924" width="15.54296875" style="2" customWidth="1"/>
    <col min="7925" max="7925" width="13" style="2" customWidth="1"/>
    <col min="7926" max="7926" width="17.1796875" style="2" customWidth="1"/>
    <col min="7927" max="8173" width="0" style="2" hidden="1"/>
    <col min="8174" max="8174" width="19.26953125" style="2" customWidth="1"/>
    <col min="8175" max="8175" width="18.1796875" style="2" customWidth="1"/>
    <col min="8176" max="8176" width="16.54296875" style="2" customWidth="1"/>
    <col min="8177" max="8177" width="13.26953125" style="2" customWidth="1"/>
    <col min="8178" max="8178" width="18" style="2" customWidth="1"/>
    <col min="8179" max="8179" width="17.26953125" style="2" customWidth="1"/>
    <col min="8180" max="8180" width="15.54296875" style="2" customWidth="1"/>
    <col min="8181" max="8181" width="13" style="2" customWidth="1"/>
    <col min="8182" max="8182" width="17.1796875" style="2" customWidth="1"/>
    <col min="8183" max="8429" width="0" style="2" hidden="1"/>
    <col min="8430" max="8430" width="19.26953125" style="2" customWidth="1"/>
    <col min="8431" max="8431" width="18.1796875" style="2" customWidth="1"/>
    <col min="8432" max="8432" width="16.54296875" style="2" customWidth="1"/>
    <col min="8433" max="8433" width="13.26953125" style="2" customWidth="1"/>
    <col min="8434" max="8434" width="18" style="2" customWidth="1"/>
    <col min="8435" max="8435" width="17.26953125" style="2" customWidth="1"/>
    <col min="8436" max="8436" width="15.54296875" style="2" customWidth="1"/>
    <col min="8437" max="8437" width="13" style="2" customWidth="1"/>
    <col min="8438" max="8438" width="17.1796875" style="2" customWidth="1"/>
    <col min="8439" max="8685" width="0" style="2" hidden="1"/>
    <col min="8686" max="8686" width="19.26953125" style="2" customWidth="1"/>
    <col min="8687" max="8687" width="18.1796875" style="2" customWidth="1"/>
    <col min="8688" max="8688" width="16.54296875" style="2" customWidth="1"/>
    <col min="8689" max="8689" width="13.26953125" style="2" customWidth="1"/>
    <col min="8690" max="8690" width="18" style="2" customWidth="1"/>
    <col min="8691" max="8691" width="17.26953125" style="2" customWidth="1"/>
    <col min="8692" max="8692" width="15.54296875" style="2" customWidth="1"/>
    <col min="8693" max="8693" width="13" style="2" customWidth="1"/>
    <col min="8694" max="8694" width="17.1796875" style="2" customWidth="1"/>
    <col min="8695" max="8941" width="0" style="2" hidden="1"/>
    <col min="8942" max="8942" width="19.26953125" style="2" customWidth="1"/>
    <col min="8943" max="8943" width="18.1796875" style="2" customWidth="1"/>
    <col min="8944" max="8944" width="16.54296875" style="2" customWidth="1"/>
    <col min="8945" max="8945" width="13.26953125" style="2" customWidth="1"/>
    <col min="8946" max="8946" width="18" style="2" customWidth="1"/>
    <col min="8947" max="8947" width="17.26953125" style="2" customWidth="1"/>
    <col min="8948" max="8948" width="15.54296875" style="2" customWidth="1"/>
    <col min="8949" max="8949" width="13" style="2" customWidth="1"/>
    <col min="8950" max="8950" width="17.1796875" style="2" customWidth="1"/>
    <col min="8951" max="9197" width="0" style="2" hidden="1"/>
    <col min="9198" max="9198" width="19.26953125" style="2" customWidth="1"/>
    <col min="9199" max="9199" width="18.1796875" style="2" customWidth="1"/>
    <col min="9200" max="9200" width="16.54296875" style="2" customWidth="1"/>
    <col min="9201" max="9201" width="13.26953125" style="2" customWidth="1"/>
    <col min="9202" max="9202" width="18" style="2" customWidth="1"/>
    <col min="9203" max="9203" width="17.26953125" style="2" customWidth="1"/>
    <col min="9204" max="9204" width="15.54296875" style="2" customWidth="1"/>
    <col min="9205" max="9205" width="13" style="2" customWidth="1"/>
    <col min="9206" max="9206" width="17.1796875" style="2" customWidth="1"/>
    <col min="9207" max="9453" width="0" style="2" hidden="1"/>
    <col min="9454" max="9454" width="19.26953125" style="2" customWidth="1"/>
    <col min="9455" max="9455" width="18.1796875" style="2" customWidth="1"/>
    <col min="9456" max="9456" width="16.54296875" style="2" customWidth="1"/>
    <col min="9457" max="9457" width="13.26953125" style="2" customWidth="1"/>
    <col min="9458" max="9458" width="18" style="2" customWidth="1"/>
    <col min="9459" max="9459" width="17.26953125" style="2" customWidth="1"/>
    <col min="9460" max="9460" width="15.54296875" style="2" customWidth="1"/>
    <col min="9461" max="9461" width="13" style="2" customWidth="1"/>
    <col min="9462" max="9462" width="17.1796875" style="2" customWidth="1"/>
    <col min="9463" max="9709" width="0" style="2" hidden="1"/>
    <col min="9710" max="9710" width="19.26953125" style="2" customWidth="1"/>
    <col min="9711" max="9711" width="18.1796875" style="2" customWidth="1"/>
    <col min="9712" max="9712" width="16.54296875" style="2" customWidth="1"/>
    <col min="9713" max="9713" width="13.26953125" style="2" customWidth="1"/>
    <col min="9714" max="9714" width="18" style="2" customWidth="1"/>
    <col min="9715" max="9715" width="17.26953125" style="2" customWidth="1"/>
    <col min="9716" max="9716" width="15.54296875" style="2" customWidth="1"/>
    <col min="9717" max="9717" width="13" style="2" customWidth="1"/>
    <col min="9718" max="9718" width="17.1796875" style="2" customWidth="1"/>
    <col min="9719" max="9965" width="0" style="2" hidden="1"/>
    <col min="9966" max="9966" width="19.26953125" style="2" customWidth="1"/>
    <col min="9967" max="9967" width="18.1796875" style="2" customWidth="1"/>
    <col min="9968" max="9968" width="16.54296875" style="2" customWidth="1"/>
    <col min="9969" max="9969" width="13.26953125" style="2" customWidth="1"/>
    <col min="9970" max="9970" width="18" style="2" customWidth="1"/>
    <col min="9971" max="9971" width="17.26953125" style="2" customWidth="1"/>
    <col min="9972" max="9972" width="15.54296875" style="2" customWidth="1"/>
    <col min="9973" max="9973" width="13" style="2" customWidth="1"/>
    <col min="9974" max="9974" width="17.1796875" style="2" customWidth="1"/>
    <col min="9975" max="10221" width="0" style="2" hidden="1"/>
    <col min="10222" max="10222" width="19.26953125" style="2" customWidth="1"/>
    <col min="10223" max="10223" width="18.1796875" style="2" customWidth="1"/>
    <col min="10224" max="10224" width="16.54296875" style="2" customWidth="1"/>
    <col min="10225" max="10225" width="13.26953125" style="2" customWidth="1"/>
    <col min="10226" max="10226" width="18" style="2" customWidth="1"/>
    <col min="10227" max="10227" width="17.26953125" style="2" customWidth="1"/>
    <col min="10228" max="10228" width="15.54296875" style="2" customWidth="1"/>
    <col min="10229" max="10229" width="13" style="2" customWidth="1"/>
    <col min="10230" max="10230" width="17.1796875" style="2" customWidth="1"/>
    <col min="10231" max="10477" width="0" style="2" hidden="1"/>
    <col min="10478" max="10478" width="19.26953125" style="2" customWidth="1"/>
    <col min="10479" max="10479" width="18.1796875" style="2" customWidth="1"/>
    <col min="10480" max="10480" width="16.54296875" style="2" customWidth="1"/>
    <col min="10481" max="10481" width="13.26953125" style="2" customWidth="1"/>
    <col min="10482" max="10482" width="18" style="2" customWidth="1"/>
    <col min="10483" max="10483" width="17.26953125" style="2" customWidth="1"/>
    <col min="10484" max="10484" width="15.54296875" style="2" customWidth="1"/>
    <col min="10485" max="10485" width="13" style="2" customWidth="1"/>
    <col min="10486" max="10486" width="17.1796875" style="2" customWidth="1"/>
    <col min="10487" max="10733" width="0" style="2" hidden="1"/>
    <col min="10734" max="10734" width="19.26953125" style="2" customWidth="1"/>
    <col min="10735" max="10735" width="18.1796875" style="2" customWidth="1"/>
    <col min="10736" max="10736" width="16.54296875" style="2" customWidth="1"/>
    <col min="10737" max="10737" width="13.26953125" style="2" customWidth="1"/>
    <col min="10738" max="10738" width="18" style="2" customWidth="1"/>
    <col min="10739" max="10739" width="17.26953125" style="2" customWidth="1"/>
    <col min="10740" max="10740" width="15.54296875" style="2" customWidth="1"/>
    <col min="10741" max="10741" width="13" style="2" customWidth="1"/>
    <col min="10742" max="10742" width="17.1796875" style="2" customWidth="1"/>
    <col min="10743" max="10989" width="0" style="2" hidden="1"/>
    <col min="10990" max="10990" width="19.26953125" style="2" customWidth="1"/>
    <col min="10991" max="10991" width="18.1796875" style="2" customWidth="1"/>
    <col min="10992" max="10992" width="16.54296875" style="2" customWidth="1"/>
    <col min="10993" max="10993" width="13.26953125" style="2" customWidth="1"/>
    <col min="10994" max="10994" width="18" style="2" customWidth="1"/>
    <col min="10995" max="10995" width="17.26953125" style="2" customWidth="1"/>
    <col min="10996" max="10996" width="15.54296875" style="2" customWidth="1"/>
    <col min="10997" max="10997" width="13" style="2" customWidth="1"/>
    <col min="10998" max="10998" width="17.1796875" style="2" customWidth="1"/>
    <col min="10999" max="11245" width="0" style="2" hidden="1"/>
    <col min="11246" max="11246" width="19.26953125" style="2" customWidth="1"/>
    <col min="11247" max="11247" width="18.1796875" style="2" customWidth="1"/>
    <col min="11248" max="11248" width="16.54296875" style="2" customWidth="1"/>
    <col min="11249" max="11249" width="13.26953125" style="2" customWidth="1"/>
    <col min="11250" max="11250" width="18" style="2" customWidth="1"/>
    <col min="11251" max="11251" width="17.26953125" style="2" customWidth="1"/>
    <col min="11252" max="11252" width="15.54296875" style="2" customWidth="1"/>
    <col min="11253" max="11253" width="13" style="2" customWidth="1"/>
    <col min="11254" max="11254" width="17.1796875" style="2" customWidth="1"/>
    <col min="11255" max="11501" width="0" style="2" hidden="1"/>
    <col min="11502" max="11502" width="19.26953125" style="2" customWidth="1"/>
    <col min="11503" max="11503" width="18.1796875" style="2" customWidth="1"/>
    <col min="11504" max="11504" width="16.54296875" style="2" customWidth="1"/>
    <col min="11505" max="11505" width="13.26953125" style="2" customWidth="1"/>
    <col min="11506" max="11506" width="18" style="2" customWidth="1"/>
    <col min="11507" max="11507" width="17.26953125" style="2" customWidth="1"/>
    <col min="11508" max="11508" width="15.54296875" style="2" customWidth="1"/>
    <col min="11509" max="11509" width="13" style="2" customWidth="1"/>
    <col min="11510" max="11510" width="17.1796875" style="2" customWidth="1"/>
    <col min="11511" max="11757" width="0" style="2" hidden="1"/>
    <col min="11758" max="11758" width="19.26953125" style="2" customWidth="1"/>
    <col min="11759" max="11759" width="18.1796875" style="2" customWidth="1"/>
    <col min="11760" max="11760" width="16.54296875" style="2" customWidth="1"/>
    <col min="11761" max="11761" width="13.26953125" style="2" customWidth="1"/>
    <col min="11762" max="11762" width="18" style="2" customWidth="1"/>
    <col min="11763" max="11763" width="17.26953125" style="2" customWidth="1"/>
    <col min="11764" max="11764" width="15.54296875" style="2" customWidth="1"/>
    <col min="11765" max="11765" width="13" style="2" customWidth="1"/>
    <col min="11766" max="11766" width="17.1796875" style="2" customWidth="1"/>
    <col min="11767" max="12013" width="0" style="2" hidden="1"/>
    <col min="12014" max="12014" width="19.26953125" style="2" customWidth="1"/>
    <col min="12015" max="12015" width="18.1796875" style="2" customWidth="1"/>
    <col min="12016" max="12016" width="16.54296875" style="2" customWidth="1"/>
    <col min="12017" max="12017" width="13.26953125" style="2" customWidth="1"/>
    <col min="12018" max="12018" width="18" style="2" customWidth="1"/>
    <col min="12019" max="12019" width="17.26953125" style="2" customWidth="1"/>
    <col min="12020" max="12020" width="15.54296875" style="2" customWidth="1"/>
    <col min="12021" max="12021" width="13" style="2" customWidth="1"/>
    <col min="12022" max="12022" width="17.1796875" style="2" customWidth="1"/>
    <col min="12023" max="12269" width="0" style="2" hidden="1"/>
    <col min="12270" max="12270" width="19.26953125" style="2" customWidth="1"/>
    <col min="12271" max="12271" width="18.1796875" style="2" customWidth="1"/>
    <col min="12272" max="12272" width="16.54296875" style="2" customWidth="1"/>
    <col min="12273" max="12273" width="13.26953125" style="2" customWidth="1"/>
    <col min="12274" max="12274" width="18" style="2" customWidth="1"/>
    <col min="12275" max="12275" width="17.26953125" style="2" customWidth="1"/>
    <col min="12276" max="12276" width="15.54296875" style="2" customWidth="1"/>
    <col min="12277" max="12277" width="13" style="2" customWidth="1"/>
    <col min="12278" max="12278" width="17.1796875" style="2" customWidth="1"/>
    <col min="12279" max="12525" width="0" style="2" hidden="1"/>
    <col min="12526" max="12526" width="19.26953125" style="2" customWidth="1"/>
    <col min="12527" max="12527" width="18.1796875" style="2" customWidth="1"/>
    <col min="12528" max="12528" width="16.54296875" style="2" customWidth="1"/>
    <col min="12529" max="12529" width="13.26953125" style="2" customWidth="1"/>
    <col min="12530" max="12530" width="18" style="2" customWidth="1"/>
    <col min="12531" max="12531" width="17.26953125" style="2" customWidth="1"/>
    <col min="12532" max="12532" width="15.54296875" style="2" customWidth="1"/>
    <col min="12533" max="12533" width="13" style="2" customWidth="1"/>
    <col min="12534" max="12534" width="17.1796875" style="2" customWidth="1"/>
    <col min="12535" max="12781" width="0" style="2" hidden="1"/>
    <col min="12782" max="12782" width="19.26953125" style="2" customWidth="1"/>
    <col min="12783" max="12783" width="18.1796875" style="2" customWidth="1"/>
    <col min="12784" max="12784" width="16.54296875" style="2" customWidth="1"/>
    <col min="12785" max="12785" width="13.26953125" style="2" customWidth="1"/>
    <col min="12786" max="12786" width="18" style="2" customWidth="1"/>
    <col min="12787" max="12787" width="17.26953125" style="2" customWidth="1"/>
    <col min="12788" max="12788" width="15.54296875" style="2" customWidth="1"/>
    <col min="12789" max="12789" width="13" style="2" customWidth="1"/>
    <col min="12790" max="12790" width="17.1796875" style="2" customWidth="1"/>
    <col min="12791" max="13037" width="0" style="2" hidden="1"/>
    <col min="13038" max="13038" width="19.26953125" style="2" customWidth="1"/>
    <col min="13039" max="13039" width="18.1796875" style="2" customWidth="1"/>
    <col min="13040" max="13040" width="16.54296875" style="2" customWidth="1"/>
    <col min="13041" max="13041" width="13.26953125" style="2" customWidth="1"/>
    <col min="13042" max="13042" width="18" style="2" customWidth="1"/>
    <col min="13043" max="13043" width="17.26953125" style="2" customWidth="1"/>
    <col min="13044" max="13044" width="15.54296875" style="2" customWidth="1"/>
    <col min="13045" max="13045" width="13" style="2" customWidth="1"/>
    <col min="13046" max="13046" width="17.1796875" style="2" customWidth="1"/>
    <col min="13047" max="13293" width="0" style="2" hidden="1"/>
    <col min="13294" max="13294" width="19.26953125" style="2" customWidth="1"/>
    <col min="13295" max="13295" width="18.1796875" style="2" customWidth="1"/>
    <col min="13296" max="13296" width="16.54296875" style="2" customWidth="1"/>
    <col min="13297" max="13297" width="13.26953125" style="2" customWidth="1"/>
    <col min="13298" max="13298" width="18" style="2" customWidth="1"/>
    <col min="13299" max="13299" width="17.26953125" style="2" customWidth="1"/>
    <col min="13300" max="13300" width="15.54296875" style="2" customWidth="1"/>
    <col min="13301" max="13301" width="13" style="2" customWidth="1"/>
    <col min="13302" max="13302" width="17.1796875" style="2" customWidth="1"/>
    <col min="13303" max="13549" width="0" style="2" hidden="1"/>
    <col min="13550" max="13550" width="19.26953125" style="2" customWidth="1"/>
    <col min="13551" max="13551" width="18.1796875" style="2" customWidth="1"/>
    <col min="13552" max="13552" width="16.54296875" style="2" customWidth="1"/>
    <col min="13553" max="13553" width="13.26953125" style="2" customWidth="1"/>
    <col min="13554" max="13554" width="18" style="2" customWidth="1"/>
    <col min="13555" max="13555" width="17.26953125" style="2" customWidth="1"/>
    <col min="13556" max="13556" width="15.54296875" style="2" customWidth="1"/>
    <col min="13557" max="13557" width="13" style="2" customWidth="1"/>
    <col min="13558" max="13558" width="17.1796875" style="2" customWidth="1"/>
    <col min="13559" max="13805" width="0" style="2" hidden="1"/>
    <col min="13806" max="13806" width="19.26953125" style="2" customWidth="1"/>
    <col min="13807" max="13807" width="18.1796875" style="2" customWidth="1"/>
    <col min="13808" max="13808" width="16.54296875" style="2" customWidth="1"/>
    <col min="13809" max="13809" width="13.26953125" style="2" customWidth="1"/>
    <col min="13810" max="13810" width="18" style="2" customWidth="1"/>
    <col min="13811" max="13811" width="17.26953125" style="2" customWidth="1"/>
    <col min="13812" max="13812" width="15.54296875" style="2" customWidth="1"/>
    <col min="13813" max="13813" width="13" style="2" customWidth="1"/>
    <col min="13814" max="13814" width="17.1796875" style="2" customWidth="1"/>
    <col min="13815" max="14061" width="0" style="2" hidden="1"/>
    <col min="14062" max="14062" width="19.26953125" style="2" customWidth="1"/>
    <col min="14063" max="14063" width="18.1796875" style="2" customWidth="1"/>
    <col min="14064" max="14064" width="16.54296875" style="2" customWidth="1"/>
    <col min="14065" max="14065" width="13.26953125" style="2" customWidth="1"/>
    <col min="14066" max="14066" width="18" style="2" customWidth="1"/>
    <col min="14067" max="14067" width="17.26953125" style="2" customWidth="1"/>
    <col min="14068" max="14068" width="15.54296875" style="2" customWidth="1"/>
    <col min="14069" max="14069" width="13" style="2" customWidth="1"/>
    <col min="14070" max="14070" width="17.1796875" style="2" customWidth="1"/>
    <col min="14071" max="14317" width="0" style="2" hidden="1"/>
    <col min="14318" max="14318" width="19.26953125" style="2" customWidth="1"/>
    <col min="14319" max="14319" width="18.1796875" style="2" customWidth="1"/>
    <col min="14320" max="14320" width="16.54296875" style="2" customWidth="1"/>
    <col min="14321" max="14321" width="13.26953125" style="2" customWidth="1"/>
    <col min="14322" max="14322" width="18" style="2" customWidth="1"/>
    <col min="14323" max="14323" width="17.26953125" style="2" customWidth="1"/>
    <col min="14324" max="14324" width="15.54296875" style="2" customWidth="1"/>
    <col min="14325" max="14325" width="13" style="2" customWidth="1"/>
    <col min="14326" max="14326" width="17.1796875" style="2" customWidth="1"/>
    <col min="14327" max="14573" width="0" style="2" hidden="1"/>
    <col min="14574" max="14574" width="19.26953125" style="2" customWidth="1"/>
    <col min="14575" max="14575" width="18.1796875" style="2" customWidth="1"/>
    <col min="14576" max="14576" width="16.54296875" style="2" customWidth="1"/>
    <col min="14577" max="14577" width="13.26953125" style="2" customWidth="1"/>
    <col min="14578" max="14578" width="18" style="2" customWidth="1"/>
    <col min="14579" max="14579" width="17.26953125" style="2" customWidth="1"/>
    <col min="14580" max="14580" width="15.54296875" style="2" customWidth="1"/>
    <col min="14581" max="14581" width="13" style="2" customWidth="1"/>
    <col min="14582" max="14582" width="17.1796875" style="2" customWidth="1"/>
    <col min="14583" max="14829" width="0" style="2" hidden="1"/>
    <col min="14830" max="14830" width="19.26953125" style="2" customWidth="1"/>
    <col min="14831" max="14831" width="18.1796875" style="2" customWidth="1"/>
    <col min="14832" max="14832" width="16.54296875" style="2" customWidth="1"/>
    <col min="14833" max="14833" width="13.26953125" style="2" customWidth="1"/>
    <col min="14834" max="14834" width="18" style="2" customWidth="1"/>
    <col min="14835" max="14835" width="17.26953125" style="2" customWidth="1"/>
    <col min="14836" max="14836" width="15.54296875" style="2" customWidth="1"/>
    <col min="14837" max="14837" width="13" style="2" customWidth="1"/>
    <col min="14838" max="14838" width="17.1796875" style="2" customWidth="1"/>
    <col min="14839" max="15085" width="0" style="2" hidden="1"/>
    <col min="15086" max="15086" width="19.26953125" style="2" customWidth="1"/>
    <col min="15087" max="15087" width="18.1796875" style="2" customWidth="1"/>
    <col min="15088" max="15088" width="16.54296875" style="2" customWidth="1"/>
    <col min="15089" max="15089" width="13.26953125" style="2" customWidth="1"/>
    <col min="15090" max="15090" width="18" style="2" customWidth="1"/>
    <col min="15091" max="15091" width="17.26953125" style="2" customWidth="1"/>
    <col min="15092" max="15092" width="15.54296875" style="2" customWidth="1"/>
    <col min="15093" max="15093" width="13" style="2" customWidth="1"/>
    <col min="15094" max="15094" width="17.1796875" style="2" customWidth="1"/>
    <col min="15095" max="15341" width="0" style="2" hidden="1"/>
    <col min="15342" max="15342" width="19.26953125" style="2" customWidth="1"/>
    <col min="15343" max="15343" width="18.1796875" style="2" customWidth="1"/>
    <col min="15344" max="15344" width="16.54296875" style="2" customWidth="1"/>
    <col min="15345" max="15345" width="13.26953125" style="2" customWidth="1"/>
    <col min="15346" max="15346" width="18" style="2" customWidth="1"/>
    <col min="15347" max="15347" width="17.26953125" style="2" customWidth="1"/>
    <col min="15348" max="15348" width="15.54296875" style="2" customWidth="1"/>
    <col min="15349" max="15349" width="13" style="2" customWidth="1"/>
    <col min="15350" max="15350" width="17.1796875" style="2" customWidth="1"/>
    <col min="15351" max="15597" width="0" style="2" hidden="1"/>
    <col min="15598" max="15598" width="19.26953125" style="2" customWidth="1"/>
    <col min="15599" max="15599" width="18.1796875" style="2" customWidth="1"/>
    <col min="15600" max="15600" width="16.54296875" style="2" customWidth="1"/>
    <col min="15601" max="15601" width="13.26953125" style="2" customWidth="1"/>
    <col min="15602" max="15602" width="18" style="2" customWidth="1"/>
    <col min="15603" max="15603" width="17.26953125" style="2" customWidth="1"/>
    <col min="15604" max="15604" width="15.54296875" style="2" customWidth="1"/>
    <col min="15605" max="15605" width="13" style="2" customWidth="1"/>
    <col min="15606" max="15606" width="17.1796875" style="2" customWidth="1"/>
    <col min="15607" max="15853" width="0" style="2" hidden="1"/>
    <col min="15854" max="15854" width="19.26953125" style="2" customWidth="1"/>
    <col min="15855" max="15855" width="18.1796875" style="2" customWidth="1"/>
    <col min="15856" max="15856" width="16.54296875" style="2" customWidth="1"/>
    <col min="15857" max="15857" width="13.26953125" style="2" customWidth="1"/>
    <col min="15858" max="15858" width="18" style="2" customWidth="1"/>
    <col min="15859" max="15859" width="17.26953125" style="2" customWidth="1"/>
    <col min="15860" max="15860" width="15.54296875" style="2" customWidth="1"/>
    <col min="15861" max="15861" width="13" style="2" customWidth="1"/>
    <col min="15862" max="15862" width="17.1796875" style="2" customWidth="1"/>
    <col min="15863" max="16109" width="0" style="2" hidden="1"/>
    <col min="16110" max="16110" width="19.26953125" style="2" customWidth="1"/>
    <col min="16111" max="16111" width="18.1796875" style="2" customWidth="1"/>
    <col min="16112" max="16112" width="16.54296875" style="2" customWidth="1"/>
    <col min="16113" max="16113" width="13.26953125" style="2" customWidth="1"/>
    <col min="16114" max="16114" width="18" style="2" customWidth="1"/>
    <col min="16115" max="16115" width="17.26953125" style="2" customWidth="1"/>
    <col min="16116" max="16116" width="15.54296875" style="2" customWidth="1"/>
    <col min="16117" max="16117" width="13" style="2" customWidth="1"/>
    <col min="16118" max="16118" width="17.1796875" style="2" customWidth="1"/>
    <col min="16119" max="16384" width="0" style="2" hidden="1"/>
  </cols>
  <sheetData>
    <row r="1" spans="1:24" ht="43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144" t="s">
        <v>1</v>
      </c>
      <c r="V2" s="144"/>
      <c r="W2" s="5"/>
    </row>
    <row r="3" spans="1:24" ht="24.75" customHeight="1" x14ac:dyDescent="0.35">
      <c r="A3" s="145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4" spans="1:24" ht="16" thickBot="1" x14ac:dyDescent="0.4">
      <c r="V4" s="9"/>
      <c r="W4" s="9"/>
    </row>
    <row r="5" spans="1:24" ht="20.5" thickBot="1" x14ac:dyDescent="0.4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 ht="1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0" x14ac:dyDescent="0.4">
      <c r="A7" s="146" t="s">
        <v>3</v>
      </c>
      <c r="B7" s="146"/>
      <c r="C7" s="146"/>
      <c r="D7" s="147" t="s">
        <v>216</v>
      </c>
      <c r="E7" s="147"/>
      <c r="F7" s="147"/>
      <c r="G7" s="16"/>
      <c r="H7" s="17" t="s">
        <v>5</v>
      </c>
      <c r="I7" s="17"/>
      <c r="J7" s="18">
        <v>0</v>
      </c>
      <c r="K7" s="18"/>
      <c r="L7" s="18"/>
      <c r="M7" s="1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20" x14ac:dyDescent="0.4">
      <c r="A8" s="19" t="s">
        <v>6</v>
      </c>
      <c r="B8" s="19"/>
      <c r="C8" s="19"/>
      <c r="D8" s="148" t="s">
        <v>217</v>
      </c>
      <c r="E8" s="148"/>
      <c r="F8" s="148"/>
      <c r="G8" s="16"/>
      <c r="H8" s="19" t="s">
        <v>8</v>
      </c>
      <c r="I8" s="19"/>
      <c r="J8" s="18">
        <v>0</v>
      </c>
      <c r="K8" s="18"/>
      <c r="L8" s="18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 thickBot="1" x14ac:dyDescent="0.4">
      <c r="A9" s="22"/>
      <c r="B9" s="23"/>
      <c r="C9" s="23"/>
      <c r="D9" s="24"/>
      <c r="E9" s="23"/>
      <c r="F9" s="24"/>
      <c r="G9" s="25"/>
      <c r="H9" s="26"/>
      <c r="I9" s="26"/>
      <c r="J9" s="27"/>
      <c r="K9" s="26"/>
      <c r="L9" s="24"/>
      <c r="M9" s="23"/>
      <c r="N9" s="28"/>
      <c r="O9" s="23"/>
      <c r="P9" s="23"/>
      <c r="Q9" s="23"/>
      <c r="R9" s="26"/>
      <c r="S9" s="24"/>
      <c r="T9" s="24"/>
      <c r="U9" s="24"/>
      <c r="V9" s="23"/>
      <c r="W9" s="24"/>
      <c r="X9" s="26"/>
    </row>
    <row r="10" spans="1:24" s="150" customFormat="1" ht="22.5" customHeight="1" thickBot="1" x14ac:dyDescent="0.4">
      <c r="A10" s="29" t="s">
        <v>9</v>
      </c>
      <c r="B10" s="30" t="s">
        <v>10</v>
      </c>
      <c r="C10" s="31"/>
      <c r="D10" s="31"/>
      <c r="E10" s="31"/>
      <c r="F10" s="32" t="s">
        <v>11</v>
      </c>
      <c r="G10" s="149"/>
      <c r="H10" s="30" t="s">
        <v>12</v>
      </c>
      <c r="I10" s="31"/>
      <c r="J10" s="31"/>
      <c r="K10" s="31"/>
      <c r="L10" s="32" t="s">
        <v>13</v>
      </c>
      <c r="M10" s="149"/>
      <c r="N10" s="34" t="s">
        <v>14</v>
      </c>
      <c r="O10" s="149"/>
      <c r="P10" s="35" t="s">
        <v>15</v>
      </c>
      <c r="Q10" s="36"/>
      <c r="R10" s="36"/>
      <c r="S10" s="36"/>
      <c r="T10" s="36"/>
      <c r="U10" s="36"/>
      <c r="V10" s="36"/>
      <c r="W10" s="30" t="s">
        <v>16</v>
      </c>
      <c r="X10" s="37"/>
    </row>
    <row r="11" spans="1:24" s="150" customFormat="1" ht="24.75" customHeight="1" thickBot="1" x14ac:dyDescent="0.4">
      <c r="A11" s="38"/>
      <c r="B11" s="39"/>
      <c r="C11" s="40"/>
      <c r="D11" s="40"/>
      <c r="E11" s="40"/>
      <c r="F11" s="41"/>
      <c r="G11" s="149"/>
      <c r="H11" s="39"/>
      <c r="I11" s="40"/>
      <c r="J11" s="40"/>
      <c r="K11" s="40"/>
      <c r="L11" s="41"/>
      <c r="M11" s="149"/>
      <c r="N11" s="42"/>
      <c r="O11" s="149"/>
      <c r="P11" s="41" t="s">
        <v>17</v>
      </c>
      <c r="Q11" s="39" t="s">
        <v>18</v>
      </c>
      <c r="R11" s="43"/>
      <c r="S11" s="41" t="s">
        <v>19</v>
      </c>
      <c r="T11" s="41" t="s">
        <v>20</v>
      </c>
      <c r="U11" s="41" t="s">
        <v>21</v>
      </c>
      <c r="V11" s="44" t="s">
        <v>22</v>
      </c>
      <c r="W11" s="39"/>
      <c r="X11" s="43"/>
    </row>
    <row r="12" spans="1:24" s="150" customFormat="1" ht="48" customHeight="1" thickBot="1" x14ac:dyDescent="0.4">
      <c r="A12" s="38"/>
      <c r="B12" s="45" t="s">
        <v>23</v>
      </c>
      <c r="C12" s="46" t="s">
        <v>24</v>
      </c>
      <c r="D12" s="46" t="s">
        <v>25</v>
      </c>
      <c r="E12" s="47" t="s">
        <v>26</v>
      </c>
      <c r="F12" s="41"/>
      <c r="G12" s="149"/>
      <c r="H12" s="45" t="s">
        <v>23</v>
      </c>
      <c r="I12" s="46" t="s">
        <v>24</v>
      </c>
      <c r="J12" s="46" t="s">
        <v>25</v>
      </c>
      <c r="K12" s="47" t="s">
        <v>26</v>
      </c>
      <c r="L12" s="41"/>
      <c r="M12" s="149"/>
      <c r="N12" s="48"/>
      <c r="O12" s="149"/>
      <c r="P12" s="41"/>
      <c r="Q12" s="49" t="s">
        <v>27</v>
      </c>
      <c r="R12" s="45" t="s">
        <v>218</v>
      </c>
      <c r="S12" s="41"/>
      <c r="T12" s="41"/>
      <c r="U12" s="41"/>
      <c r="V12" s="41"/>
      <c r="W12" s="51" t="s">
        <v>29</v>
      </c>
      <c r="X12" s="52" t="s">
        <v>30</v>
      </c>
    </row>
    <row r="13" spans="1:24" s="150" customFormat="1" ht="25" customHeight="1" thickTop="1" x14ac:dyDescent="0.35">
      <c r="A13" s="53" t="s">
        <v>31</v>
      </c>
      <c r="B13" s="151"/>
      <c r="C13" s="151">
        <v>9384.56</v>
      </c>
      <c r="D13" s="151"/>
      <c r="E13" s="151"/>
      <c r="F13" s="152">
        <f>+B13+C13+D13+E13</f>
        <v>9384.56</v>
      </c>
      <c r="G13" s="153"/>
      <c r="H13" s="154"/>
      <c r="I13" s="155"/>
      <c r="J13" s="155"/>
      <c r="K13" s="155"/>
      <c r="L13" s="156">
        <f>SUM(H13:K13)</f>
        <v>0</v>
      </c>
      <c r="M13" s="153"/>
      <c r="N13" s="157">
        <f>F13-L13</f>
        <v>9384.56</v>
      </c>
      <c r="O13" s="153"/>
      <c r="P13" s="158"/>
      <c r="Q13" s="159"/>
      <c r="R13" s="160"/>
      <c r="S13" s="160"/>
      <c r="T13" s="160"/>
      <c r="U13" s="159"/>
      <c r="V13" s="152">
        <v>0</v>
      </c>
      <c r="W13" s="158"/>
      <c r="X13" s="161"/>
    </row>
    <row r="14" spans="1:24" s="150" customFormat="1" ht="25" customHeight="1" x14ac:dyDescent="0.35">
      <c r="A14" s="66"/>
      <c r="B14" s="162"/>
      <c r="C14" s="163">
        <v>0</v>
      </c>
      <c r="D14" s="162"/>
      <c r="E14" s="163"/>
      <c r="F14" s="164">
        <f t="shared" ref="F14" si="0">+B14+C14+D14+E14</f>
        <v>0</v>
      </c>
      <c r="G14" s="153"/>
      <c r="H14" s="165"/>
      <c r="I14" s="166"/>
      <c r="J14" s="166"/>
      <c r="K14" s="166"/>
      <c r="L14" s="164">
        <f t="shared" ref="L14" si="1">SUM(H14:K14)</f>
        <v>0</v>
      </c>
      <c r="M14" s="153"/>
      <c r="N14" s="167">
        <f t="shared" ref="N14" si="2">F14-L14</f>
        <v>0</v>
      </c>
      <c r="O14" s="153"/>
      <c r="P14" s="168"/>
      <c r="Q14" s="169"/>
      <c r="R14" s="170"/>
      <c r="S14" s="170"/>
      <c r="T14" s="170"/>
      <c r="U14" s="169"/>
      <c r="V14" s="171">
        <v>0</v>
      </c>
      <c r="W14" s="168"/>
      <c r="X14" s="172"/>
    </row>
    <row r="15" spans="1:24" s="150" customFormat="1" ht="27.75" customHeight="1" thickBot="1" x14ac:dyDescent="0.4">
      <c r="A15" s="76" t="s">
        <v>47</v>
      </c>
      <c r="B15" s="173">
        <f>+B13+B14</f>
        <v>0</v>
      </c>
      <c r="C15" s="173">
        <f>+C13+C14</f>
        <v>9384.56</v>
      </c>
      <c r="D15" s="173">
        <f>+D13+D14</f>
        <v>0</v>
      </c>
      <c r="E15" s="173">
        <f>+E13+E14</f>
        <v>0</v>
      </c>
      <c r="F15" s="174">
        <f>+F13+F14</f>
        <v>9384.56</v>
      </c>
      <c r="G15" s="153"/>
      <c r="H15" s="175">
        <f>+H13+H14</f>
        <v>0</v>
      </c>
      <c r="I15" s="176">
        <f>+I13+I14</f>
        <v>0</v>
      </c>
      <c r="J15" s="177">
        <f>+J13+J14</f>
        <v>0</v>
      </c>
      <c r="K15" s="176">
        <f>+K13+K14</f>
        <v>0</v>
      </c>
      <c r="L15" s="178">
        <f>+L13+L14</f>
        <v>0</v>
      </c>
      <c r="M15" s="153"/>
      <c r="N15" s="179">
        <f>+N13+N14</f>
        <v>9384.56</v>
      </c>
      <c r="O15" s="153"/>
      <c r="P15" s="180"/>
      <c r="Q15" s="181"/>
      <c r="R15" s="182"/>
      <c r="S15" s="182"/>
      <c r="T15" s="183"/>
      <c r="U15" s="181"/>
      <c r="V15" s="178">
        <f>+V13+V14</f>
        <v>0</v>
      </c>
      <c r="W15" s="180"/>
      <c r="X15" s="184"/>
    </row>
    <row r="16" spans="1:24" s="150" customFormat="1" ht="25" customHeight="1" x14ac:dyDescent="0.35">
      <c r="A16" s="88" t="s">
        <v>48</v>
      </c>
      <c r="B16" s="185"/>
      <c r="C16" s="185">
        <v>49537.35</v>
      </c>
      <c r="D16" s="185"/>
      <c r="E16" s="185"/>
      <c r="F16" s="152">
        <f t="shared" ref="F16:F17" si="3">+B16+C16+D16+E16</f>
        <v>49537.35</v>
      </c>
      <c r="G16" s="153"/>
      <c r="H16" s="186"/>
      <c r="I16" s="187"/>
      <c r="J16" s="151"/>
      <c r="K16" s="187"/>
      <c r="L16" s="152">
        <f t="shared" ref="L16" si="4">SUM(H16:K16)</f>
        <v>0</v>
      </c>
      <c r="M16" s="153"/>
      <c r="N16" s="188">
        <f t="shared" ref="N16:N17" si="5">F16-L16</f>
        <v>49537.35</v>
      </c>
      <c r="O16" s="153"/>
      <c r="P16" s="158"/>
      <c r="Q16" s="159"/>
      <c r="R16" s="160"/>
      <c r="S16" s="160"/>
      <c r="T16" s="170"/>
      <c r="U16" s="159"/>
      <c r="V16" s="152">
        <v>0</v>
      </c>
      <c r="W16" s="158"/>
      <c r="X16" s="161"/>
    </row>
    <row r="17" spans="1:24" s="150" customFormat="1" ht="25" customHeight="1" x14ac:dyDescent="0.35">
      <c r="A17" s="93"/>
      <c r="B17" s="189"/>
      <c r="C17" s="189"/>
      <c r="D17" s="189"/>
      <c r="E17" s="189"/>
      <c r="F17" s="171">
        <f t="shared" si="3"/>
        <v>0</v>
      </c>
      <c r="G17" s="153"/>
      <c r="H17" s="165"/>
      <c r="I17" s="166"/>
      <c r="J17" s="163"/>
      <c r="K17" s="166"/>
      <c r="L17" s="171"/>
      <c r="M17" s="153"/>
      <c r="N17" s="157">
        <f t="shared" si="5"/>
        <v>0</v>
      </c>
      <c r="O17" s="153"/>
      <c r="P17" s="168"/>
      <c r="Q17" s="169"/>
      <c r="R17" s="170"/>
      <c r="S17" s="170"/>
      <c r="T17" s="170"/>
      <c r="U17" s="169"/>
      <c r="V17" s="171">
        <v>0</v>
      </c>
      <c r="W17" s="168"/>
      <c r="X17" s="172"/>
    </row>
    <row r="18" spans="1:24" s="150" customFormat="1" ht="25" customHeight="1" thickBot="1" x14ac:dyDescent="0.4">
      <c r="A18" s="76" t="s">
        <v>47</v>
      </c>
      <c r="B18" s="190">
        <f>+B16+B17</f>
        <v>0</v>
      </c>
      <c r="C18" s="190">
        <f>+C16+C17</f>
        <v>49537.35</v>
      </c>
      <c r="D18" s="190">
        <f>+D16+D17</f>
        <v>0</v>
      </c>
      <c r="E18" s="190">
        <f>+E16+E17</f>
        <v>0</v>
      </c>
      <c r="F18" s="174">
        <f>+F16+F17</f>
        <v>49537.35</v>
      </c>
      <c r="G18" s="153"/>
      <c r="H18" s="191">
        <f>+H16+H17</f>
        <v>0</v>
      </c>
      <c r="I18" s="192">
        <f>+I16+I17</f>
        <v>0</v>
      </c>
      <c r="J18" s="173">
        <f>+J16+J17</f>
        <v>0</v>
      </c>
      <c r="K18" s="192">
        <f>+K16+K17</f>
        <v>0</v>
      </c>
      <c r="L18" s="174">
        <f>+L16+L17</f>
        <v>0</v>
      </c>
      <c r="M18" s="153"/>
      <c r="N18" s="179">
        <f>+N16+N17</f>
        <v>49537.35</v>
      </c>
      <c r="O18" s="153"/>
      <c r="P18" s="193"/>
      <c r="Q18" s="194"/>
      <c r="R18" s="183"/>
      <c r="S18" s="183"/>
      <c r="T18" s="183"/>
      <c r="U18" s="194"/>
      <c r="V18" s="195">
        <f>+V16+V17</f>
        <v>0</v>
      </c>
      <c r="W18" s="193"/>
      <c r="X18" s="196"/>
    </row>
    <row r="19" spans="1:24" s="150" customFormat="1" ht="25" customHeight="1" x14ac:dyDescent="0.35">
      <c r="A19" s="53" t="s">
        <v>62</v>
      </c>
      <c r="B19" s="185"/>
      <c r="C19" s="185">
        <v>32190.7</v>
      </c>
      <c r="D19" s="185"/>
      <c r="E19" s="185"/>
      <c r="F19" s="152">
        <f t="shared" ref="F19:F38" si="6">+B19+C19+D19+E19</f>
        <v>32190.7</v>
      </c>
      <c r="G19" s="153"/>
      <c r="H19" s="165"/>
      <c r="I19" s="166"/>
      <c r="J19" s="163"/>
      <c r="K19" s="166"/>
      <c r="L19" s="171">
        <f t="shared" ref="L19:L49" si="7">SUM(H19:K19)</f>
        <v>0</v>
      </c>
      <c r="M19" s="153"/>
      <c r="N19" s="157">
        <f t="shared" ref="N19:N49" si="8">F19-L19</f>
        <v>32190.7</v>
      </c>
      <c r="O19" s="153"/>
      <c r="P19" s="197">
        <v>43550</v>
      </c>
      <c r="Q19" s="169" t="s">
        <v>32</v>
      </c>
      <c r="R19" s="169"/>
      <c r="S19" s="169" t="s">
        <v>33</v>
      </c>
      <c r="T19" s="169" t="s">
        <v>45</v>
      </c>
      <c r="U19" s="169">
        <v>5264384</v>
      </c>
      <c r="V19" s="198">
        <v>1929.15</v>
      </c>
      <c r="W19" s="197">
        <v>43550</v>
      </c>
      <c r="X19" s="199" t="s">
        <v>219</v>
      </c>
    </row>
    <row r="20" spans="1:24" s="150" customFormat="1" ht="25" customHeight="1" x14ac:dyDescent="0.35">
      <c r="A20" s="66"/>
      <c r="B20" s="189"/>
      <c r="C20" s="189"/>
      <c r="D20" s="189"/>
      <c r="E20" s="189"/>
      <c r="F20" s="171">
        <f t="shared" si="6"/>
        <v>0</v>
      </c>
      <c r="G20" s="153"/>
      <c r="H20" s="165"/>
      <c r="I20" s="166"/>
      <c r="J20" s="163"/>
      <c r="K20" s="166"/>
      <c r="L20" s="171">
        <f t="shared" si="7"/>
        <v>0</v>
      </c>
      <c r="M20" s="153"/>
      <c r="N20" s="157">
        <f t="shared" si="8"/>
        <v>0</v>
      </c>
      <c r="O20" s="153"/>
      <c r="P20" s="197">
        <v>43550</v>
      </c>
      <c r="Q20" s="169" t="s">
        <v>32</v>
      </c>
      <c r="R20" s="169"/>
      <c r="S20" s="169" t="s">
        <v>33</v>
      </c>
      <c r="T20" s="169" t="s">
        <v>45</v>
      </c>
      <c r="U20" s="169">
        <v>5264452</v>
      </c>
      <c r="V20" s="198">
        <v>1228.45</v>
      </c>
      <c r="W20" s="197">
        <v>43550</v>
      </c>
      <c r="X20" s="199" t="s">
        <v>220</v>
      </c>
    </row>
    <row r="21" spans="1:24" s="150" customFormat="1" ht="25" customHeight="1" x14ac:dyDescent="0.35">
      <c r="A21" s="66"/>
      <c r="B21" s="189"/>
      <c r="C21" s="189"/>
      <c r="D21" s="189"/>
      <c r="E21" s="189"/>
      <c r="F21" s="171">
        <f t="shared" si="6"/>
        <v>0</v>
      </c>
      <c r="G21" s="153"/>
      <c r="H21" s="165"/>
      <c r="I21" s="166"/>
      <c r="J21" s="163"/>
      <c r="K21" s="166"/>
      <c r="L21" s="171">
        <f t="shared" si="7"/>
        <v>0</v>
      </c>
      <c r="M21" s="153"/>
      <c r="N21" s="157">
        <f t="shared" si="8"/>
        <v>0</v>
      </c>
      <c r="O21" s="153"/>
      <c r="P21" s="197">
        <v>43550</v>
      </c>
      <c r="Q21" s="169" t="s">
        <v>32</v>
      </c>
      <c r="R21" s="169"/>
      <c r="S21" s="169" t="s">
        <v>33</v>
      </c>
      <c r="T21" s="169" t="s">
        <v>45</v>
      </c>
      <c r="U21" s="169">
        <v>5264537</v>
      </c>
      <c r="V21" s="198">
        <v>2022.42</v>
      </c>
      <c r="W21" s="197">
        <v>43550</v>
      </c>
      <c r="X21" s="199" t="s">
        <v>221</v>
      </c>
    </row>
    <row r="22" spans="1:24" s="150" customFormat="1" ht="25" customHeight="1" x14ac:dyDescent="0.35">
      <c r="A22" s="66"/>
      <c r="B22" s="189"/>
      <c r="C22" s="189"/>
      <c r="D22" s="189"/>
      <c r="E22" s="189"/>
      <c r="F22" s="171">
        <f t="shared" si="6"/>
        <v>0</v>
      </c>
      <c r="G22" s="153"/>
      <c r="H22" s="165"/>
      <c r="I22" s="166"/>
      <c r="J22" s="163"/>
      <c r="K22" s="166"/>
      <c r="L22" s="171">
        <f t="shared" si="7"/>
        <v>0</v>
      </c>
      <c r="M22" s="153"/>
      <c r="N22" s="157">
        <f t="shared" si="8"/>
        <v>0</v>
      </c>
      <c r="O22" s="153"/>
      <c r="P22" s="197">
        <v>43550</v>
      </c>
      <c r="Q22" s="169" t="s">
        <v>32</v>
      </c>
      <c r="R22" s="169"/>
      <c r="S22" s="169" t="s">
        <v>33</v>
      </c>
      <c r="T22" s="169" t="s">
        <v>45</v>
      </c>
      <c r="U22" s="169">
        <v>5264507</v>
      </c>
      <c r="V22" s="198">
        <v>1878.02</v>
      </c>
      <c r="W22" s="197">
        <v>43550</v>
      </c>
      <c r="X22" s="199" t="s">
        <v>222</v>
      </c>
    </row>
    <row r="23" spans="1:24" s="150" customFormat="1" ht="25" customHeight="1" x14ac:dyDescent="0.35">
      <c r="A23" s="66"/>
      <c r="B23" s="189"/>
      <c r="C23" s="189"/>
      <c r="D23" s="189"/>
      <c r="E23" s="189"/>
      <c r="F23" s="171">
        <f t="shared" si="6"/>
        <v>0</v>
      </c>
      <c r="G23" s="153"/>
      <c r="H23" s="165"/>
      <c r="I23" s="166"/>
      <c r="J23" s="163"/>
      <c r="K23" s="166"/>
      <c r="L23" s="171">
        <f t="shared" si="7"/>
        <v>0</v>
      </c>
      <c r="M23" s="153"/>
      <c r="N23" s="157">
        <f t="shared" si="8"/>
        <v>0</v>
      </c>
      <c r="O23" s="153"/>
      <c r="P23" s="197">
        <v>43550</v>
      </c>
      <c r="Q23" s="169" t="s">
        <v>32</v>
      </c>
      <c r="R23" s="169"/>
      <c r="S23" s="169" t="s">
        <v>33</v>
      </c>
      <c r="T23" s="169" t="s">
        <v>45</v>
      </c>
      <c r="U23" s="169">
        <v>5264584</v>
      </c>
      <c r="V23" s="198">
        <v>561.96</v>
      </c>
      <c r="W23" s="197">
        <v>43550</v>
      </c>
      <c r="X23" s="199" t="s">
        <v>223</v>
      </c>
    </row>
    <row r="24" spans="1:24" s="150" customFormat="1" ht="25" customHeight="1" x14ac:dyDescent="0.35">
      <c r="A24" s="66"/>
      <c r="B24" s="189"/>
      <c r="C24" s="189"/>
      <c r="D24" s="189"/>
      <c r="E24" s="189"/>
      <c r="F24" s="171">
        <f t="shared" si="6"/>
        <v>0</v>
      </c>
      <c r="G24" s="153"/>
      <c r="H24" s="165"/>
      <c r="I24" s="166"/>
      <c r="J24" s="163"/>
      <c r="K24" s="166"/>
      <c r="L24" s="171">
        <f t="shared" si="7"/>
        <v>0</v>
      </c>
      <c r="M24" s="153"/>
      <c r="N24" s="157">
        <f t="shared" si="8"/>
        <v>0</v>
      </c>
      <c r="O24" s="153"/>
      <c r="P24" s="197">
        <v>43550</v>
      </c>
      <c r="Q24" s="169" t="s">
        <v>32</v>
      </c>
      <c r="R24" s="169"/>
      <c r="S24" s="169" t="s">
        <v>33</v>
      </c>
      <c r="T24" s="169" t="s">
        <v>45</v>
      </c>
      <c r="U24" s="169">
        <v>5264629</v>
      </c>
      <c r="V24" s="198">
        <v>1571.88</v>
      </c>
      <c r="W24" s="197">
        <v>43550</v>
      </c>
      <c r="X24" s="199" t="s">
        <v>224</v>
      </c>
    </row>
    <row r="25" spans="1:24" s="150" customFormat="1" ht="25" customHeight="1" x14ac:dyDescent="0.35">
      <c r="A25" s="66"/>
      <c r="B25" s="189"/>
      <c r="C25" s="189"/>
      <c r="D25" s="189"/>
      <c r="E25" s="189"/>
      <c r="F25" s="171">
        <f t="shared" si="6"/>
        <v>0</v>
      </c>
      <c r="G25" s="153"/>
      <c r="H25" s="165"/>
      <c r="I25" s="166"/>
      <c r="J25" s="163"/>
      <c r="K25" s="166"/>
      <c r="L25" s="171">
        <f t="shared" si="7"/>
        <v>0</v>
      </c>
      <c r="M25" s="153"/>
      <c r="N25" s="157">
        <f t="shared" si="8"/>
        <v>0</v>
      </c>
      <c r="O25" s="153"/>
      <c r="P25" s="197">
        <v>43550</v>
      </c>
      <c r="Q25" s="169" t="s">
        <v>32</v>
      </c>
      <c r="R25" s="169"/>
      <c r="S25" s="169" t="s">
        <v>33</v>
      </c>
      <c r="T25" s="169" t="s">
        <v>45</v>
      </c>
      <c r="U25" s="169">
        <v>5264669</v>
      </c>
      <c r="V25" s="198">
        <v>2686.61</v>
      </c>
      <c r="W25" s="197">
        <v>43550</v>
      </c>
      <c r="X25" s="199" t="s">
        <v>225</v>
      </c>
    </row>
    <row r="26" spans="1:24" s="150" customFormat="1" ht="25" customHeight="1" x14ac:dyDescent="0.35">
      <c r="A26" s="66"/>
      <c r="B26" s="189"/>
      <c r="C26" s="189"/>
      <c r="D26" s="189"/>
      <c r="E26" s="189"/>
      <c r="F26" s="171">
        <f t="shared" si="6"/>
        <v>0</v>
      </c>
      <c r="G26" s="153"/>
      <c r="H26" s="165"/>
      <c r="I26" s="166"/>
      <c r="J26" s="163"/>
      <c r="K26" s="166"/>
      <c r="L26" s="171">
        <f t="shared" si="7"/>
        <v>0</v>
      </c>
      <c r="M26" s="153"/>
      <c r="N26" s="157">
        <f t="shared" si="8"/>
        <v>0</v>
      </c>
      <c r="O26" s="153"/>
      <c r="P26" s="197">
        <v>43550</v>
      </c>
      <c r="Q26" s="169" t="s">
        <v>32</v>
      </c>
      <c r="R26" s="169"/>
      <c r="S26" s="169" t="s">
        <v>33</v>
      </c>
      <c r="T26" s="169" t="s">
        <v>45</v>
      </c>
      <c r="U26" s="169">
        <v>5264713</v>
      </c>
      <c r="V26" s="198">
        <v>1875</v>
      </c>
      <c r="W26" s="197">
        <v>43550</v>
      </c>
      <c r="X26" s="199" t="s">
        <v>226</v>
      </c>
    </row>
    <row r="27" spans="1:24" s="150" customFormat="1" ht="25" customHeight="1" x14ac:dyDescent="0.35">
      <c r="A27" s="66"/>
      <c r="B27" s="189"/>
      <c r="C27" s="189"/>
      <c r="D27" s="189"/>
      <c r="E27" s="189"/>
      <c r="F27" s="171">
        <f t="shared" si="6"/>
        <v>0</v>
      </c>
      <c r="G27" s="153"/>
      <c r="H27" s="165"/>
      <c r="I27" s="166"/>
      <c r="J27" s="163"/>
      <c r="K27" s="166"/>
      <c r="L27" s="171">
        <f t="shared" si="7"/>
        <v>0</v>
      </c>
      <c r="M27" s="153"/>
      <c r="N27" s="157">
        <f t="shared" si="8"/>
        <v>0</v>
      </c>
      <c r="O27" s="153"/>
      <c r="P27" s="197">
        <v>43550</v>
      </c>
      <c r="Q27" s="169" t="s">
        <v>32</v>
      </c>
      <c r="R27" s="169"/>
      <c r="S27" s="169" t="s">
        <v>33</v>
      </c>
      <c r="T27" s="169" t="s">
        <v>45</v>
      </c>
      <c r="U27" s="169">
        <v>5264759</v>
      </c>
      <c r="V27" s="198">
        <v>7009.2</v>
      </c>
      <c r="W27" s="197">
        <v>43550</v>
      </c>
      <c r="X27" s="199" t="s">
        <v>227</v>
      </c>
    </row>
    <row r="28" spans="1:24" s="150" customFormat="1" ht="25" customHeight="1" x14ac:dyDescent="0.35">
      <c r="A28" s="66"/>
      <c r="B28" s="189"/>
      <c r="C28" s="189"/>
      <c r="D28" s="189"/>
      <c r="E28" s="189"/>
      <c r="F28" s="171">
        <f t="shared" si="6"/>
        <v>0</v>
      </c>
      <c r="G28" s="153"/>
      <c r="H28" s="165"/>
      <c r="I28" s="166"/>
      <c r="J28" s="163"/>
      <c r="K28" s="166"/>
      <c r="L28" s="171">
        <f t="shared" si="7"/>
        <v>0</v>
      </c>
      <c r="M28" s="153"/>
      <c r="N28" s="157">
        <f t="shared" si="8"/>
        <v>0</v>
      </c>
      <c r="O28" s="153"/>
      <c r="P28" s="197">
        <v>43550</v>
      </c>
      <c r="Q28" s="169" t="s">
        <v>32</v>
      </c>
      <c r="R28" s="169"/>
      <c r="S28" s="169" t="s">
        <v>33</v>
      </c>
      <c r="T28" s="169" t="s">
        <v>45</v>
      </c>
      <c r="U28" s="169">
        <v>5264817</v>
      </c>
      <c r="V28" s="198">
        <v>6897</v>
      </c>
      <c r="W28" s="197">
        <v>43550</v>
      </c>
      <c r="X28" s="199" t="s">
        <v>228</v>
      </c>
    </row>
    <row r="29" spans="1:24" s="150" customFormat="1" ht="25" customHeight="1" x14ac:dyDescent="0.35">
      <c r="A29" s="66"/>
      <c r="B29" s="189"/>
      <c r="C29" s="189"/>
      <c r="D29" s="189"/>
      <c r="E29" s="189"/>
      <c r="F29" s="171">
        <f t="shared" si="6"/>
        <v>0</v>
      </c>
      <c r="G29" s="153"/>
      <c r="H29" s="165"/>
      <c r="I29" s="166"/>
      <c r="J29" s="163"/>
      <c r="K29" s="166"/>
      <c r="L29" s="171">
        <f t="shared" si="7"/>
        <v>0</v>
      </c>
      <c r="M29" s="153"/>
      <c r="N29" s="157">
        <f t="shared" si="8"/>
        <v>0</v>
      </c>
      <c r="O29" s="153"/>
      <c r="P29" s="197">
        <v>43550</v>
      </c>
      <c r="Q29" s="169" t="s">
        <v>32</v>
      </c>
      <c r="R29" s="169"/>
      <c r="S29" s="169" t="s">
        <v>33</v>
      </c>
      <c r="T29" s="169" t="s">
        <v>45</v>
      </c>
      <c r="U29" s="169">
        <v>5264859</v>
      </c>
      <c r="V29" s="198">
        <v>494.69</v>
      </c>
      <c r="W29" s="197">
        <v>43550</v>
      </c>
      <c r="X29" s="199" t="s">
        <v>229</v>
      </c>
    </row>
    <row r="30" spans="1:24" s="150" customFormat="1" ht="25" customHeight="1" x14ac:dyDescent="0.35">
      <c r="A30" s="66"/>
      <c r="B30" s="189"/>
      <c r="C30" s="189"/>
      <c r="D30" s="189"/>
      <c r="E30" s="189"/>
      <c r="F30" s="171">
        <f t="shared" si="6"/>
        <v>0</v>
      </c>
      <c r="G30" s="153"/>
      <c r="H30" s="165"/>
      <c r="I30" s="166"/>
      <c r="J30" s="163"/>
      <c r="K30" s="166"/>
      <c r="L30" s="171">
        <f t="shared" si="7"/>
        <v>0</v>
      </c>
      <c r="M30" s="153"/>
      <c r="N30" s="157">
        <f t="shared" si="8"/>
        <v>0</v>
      </c>
      <c r="O30" s="153"/>
      <c r="P30" s="197">
        <v>43550</v>
      </c>
      <c r="Q30" s="169" t="s">
        <v>32</v>
      </c>
      <c r="R30" s="169"/>
      <c r="S30" s="169" t="s">
        <v>33</v>
      </c>
      <c r="T30" s="169" t="s">
        <v>45</v>
      </c>
      <c r="U30" s="169">
        <v>5264943</v>
      </c>
      <c r="V30" s="198">
        <v>1295.33</v>
      </c>
      <c r="W30" s="197">
        <v>43550</v>
      </c>
      <c r="X30" s="199" t="s">
        <v>230</v>
      </c>
    </row>
    <row r="31" spans="1:24" s="150" customFormat="1" ht="25" customHeight="1" x14ac:dyDescent="0.35">
      <c r="A31" s="66"/>
      <c r="B31" s="189"/>
      <c r="C31" s="189"/>
      <c r="D31" s="189"/>
      <c r="E31" s="189"/>
      <c r="F31" s="171">
        <f t="shared" si="6"/>
        <v>0</v>
      </c>
      <c r="G31" s="153"/>
      <c r="H31" s="165"/>
      <c r="I31" s="166"/>
      <c r="J31" s="163"/>
      <c r="K31" s="166"/>
      <c r="L31" s="171">
        <f t="shared" si="7"/>
        <v>0</v>
      </c>
      <c r="M31" s="153"/>
      <c r="N31" s="157">
        <f t="shared" si="8"/>
        <v>0</v>
      </c>
      <c r="O31" s="153"/>
      <c r="P31" s="197">
        <v>43550</v>
      </c>
      <c r="Q31" s="169" t="s">
        <v>32</v>
      </c>
      <c r="R31" s="169"/>
      <c r="S31" s="169" t="s">
        <v>33</v>
      </c>
      <c r="T31" s="169" t="s">
        <v>45</v>
      </c>
      <c r="U31" s="169">
        <v>5264999</v>
      </c>
      <c r="V31" s="198">
        <v>2090.5300000000002</v>
      </c>
      <c r="W31" s="197">
        <v>43550</v>
      </c>
      <c r="X31" s="199" t="s">
        <v>231</v>
      </c>
    </row>
    <row r="32" spans="1:24" s="150" customFormat="1" ht="25" customHeight="1" x14ac:dyDescent="0.35">
      <c r="A32" s="66"/>
      <c r="B32" s="189"/>
      <c r="C32" s="189"/>
      <c r="D32" s="189"/>
      <c r="E32" s="189"/>
      <c r="F32" s="171">
        <f t="shared" si="6"/>
        <v>0</v>
      </c>
      <c r="G32" s="153"/>
      <c r="H32" s="165"/>
      <c r="I32" s="166"/>
      <c r="J32" s="163"/>
      <c r="K32" s="166"/>
      <c r="L32" s="171">
        <f t="shared" si="7"/>
        <v>0</v>
      </c>
      <c r="M32" s="153"/>
      <c r="N32" s="157">
        <f t="shared" si="8"/>
        <v>0</v>
      </c>
      <c r="O32" s="153"/>
      <c r="P32" s="197">
        <v>43550</v>
      </c>
      <c r="Q32" s="169" t="s">
        <v>32</v>
      </c>
      <c r="R32" s="169"/>
      <c r="S32" s="169" t="s">
        <v>33</v>
      </c>
      <c r="T32" s="169" t="s">
        <v>45</v>
      </c>
      <c r="U32" s="169">
        <v>5265112</v>
      </c>
      <c r="V32" s="198">
        <v>6250</v>
      </c>
      <c r="W32" s="197">
        <v>43550</v>
      </c>
      <c r="X32" s="199" t="s">
        <v>232</v>
      </c>
    </row>
    <row r="33" spans="1:24" s="150" customFormat="1" ht="25" customHeight="1" x14ac:dyDescent="0.35">
      <c r="A33" s="66"/>
      <c r="B33" s="189"/>
      <c r="C33" s="189"/>
      <c r="D33" s="189"/>
      <c r="E33" s="189"/>
      <c r="F33" s="171">
        <f t="shared" si="6"/>
        <v>0</v>
      </c>
      <c r="G33" s="153"/>
      <c r="H33" s="165"/>
      <c r="I33" s="166"/>
      <c r="J33" s="163"/>
      <c r="K33" s="166"/>
      <c r="L33" s="171">
        <f t="shared" si="7"/>
        <v>0</v>
      </c>
      <c r="M33" s="153"/>
      <c r="N33" s="157">
        <f t="shared" si="8"/>
        <v>0</v>
      </c>
      <c r="O33" s="153"/>
      <c r="P33" s="197">
        <v>43550</v>
      </c>
      <c r="Q33" s="169" t="s">
        <v>32</v>
      </c>
      <c r="R33" s="169"/>
      <c r="S33" s="169" t="s">
        <v>33</v>
      </c>
      <c r="T33" s="169" t="s">
        <v>45</v>
      </c>
      <c r="U33" s="169">
        <v>5265160</v>
      </c>
      <c r="V33" s="198">
        <v>3295.9</v>
      </c>
      <c r="W33" s="197">
        <v>43550</v>
      </c>
      <c r="X33" s="199" t="s">
        <v>233</v>
      </c>
    </row>
    <row r="34" spans="1:24" s="150" customFormat="1" ht="25" customHeight="1" x14ac:dyDescent="0.35">
      <c r="A34" s="66"/>
      <c r="B34" s="189"/>
      <c r="C34" s="189"/>
      <c r="D34" s="189"/>
      <c r="E34" s="189"/>
      <c r="F34" s="171">
        <f t="shared" si="6"/>
        <v>0</v>
      </c>
      <c r="G34" s="153"/>
      <c r="H34" s="165"/>
      <c r="I34" s="166"/>
      <c r="J34" s="163"/>
      <c r="K34" s="166"/>
      <c r="L34" s="171">
        <f t="shared" si="7"/>
        <v>0</v>
      </c>
      <c r="M34" s="153"/>
      <c r="N34" s="157">
        <f t="shared" si="8"/>
        <v>0</v>
      </c>
      <c r="O34" s="153"/>
      <c r="P34" s="197">
        <v>43550</v>
      </c>
      <c r="Q34" s="169" t="s">
        <v>32</v>
      </c>
      <c r="R34" s="169"/>
      <c r="S34" s="169" t="s">
        <v>33</v>
      </c>
      <c r="T34" s="169" t="s">
        <v>45</v>
      </c>
      <c r="U34" s="169">
        <v>5265205</v>
      </c>
      <c r="V34" s="198">
        <v>2612.08</v>
      </c>
      <c r="W34" s="197">
        <v>43550</v>
      </c>
      <c r="X34" s="199" t="s">
        <v>234</v>
      </c>
    </row>
    <row r="35" spans="1:24" s="150" customFormat="1" ht="25" customHeight="1" x14ac:dyDescent="0.35">
      <c r="A35" s="66"/>
      <c r="B35" s="189"/>
      <c r="C35" s="189"/>
      <c r="D35" s="189"/>
      <c r="E35" s="189"/>
      <c r="F35" s="171"/>
      <c r="G35" s="153"/>
      <c r="H35" s="165"/>
      <c r="I35" s="166"/>
      <c r="J35" s="163"/>
      <c r="K35" s="166"/>
      <c r="L35" s="171">
        <f t="shared" si="7"/>
        <v>0</v>
      </c>
      <c r="M35" s="153"/>
      <c r="N35" s="157">
        <f t="shared" si="8"/>
        <v>0</v>
      </c>
      <c r="O35" s="153"/>
      <c r="P35" s="197">
        <v>43550</v>
      </c>
      <c r="Q35" s="169" t="s">
        <v>32</v>
      </c>
      <c r="R35" s="169"/>
      <c r="S35" s="169" t="s">
        <v>33</v>
      </c>
      <c r="T35" s="169" t="s">
        <v>45</v>
      </c>
      <c r="U35" s="169">
        <v>5265112</v>
      </c>
      <c r="V35" s="198">
        <v>6250</v>
      </c>
      <c r="W35" s="197">
        <v>43550</v>
      </c>
      <c r="X35" s="199" t="s">
        <v>235</v>
      </c>
    </row>
    <row r="36" spans="1:24" s="150" customFormat="1" ht="25" customHeight="1" x14ac:dyDescent="0.35">
      <c r="A36" s="66"/>
      <c r="B36" s="189"/>
      <c r="C36" s="189"/>
      <c r="D36" s="189"/>
      <c r="E36" s="189"/>
      <c r="F36" s="171"/>
      <c r="G36" s="153"/>
      <c r="H36" s="165"/>
      <c r="I36" s="166"/>
      <c r="J36" s="163"/>
      <c r="K36" s="166"/>
      <c r="L36" s="171">
        <f t="shared" si="7"/>
        <v>0</v>
      </c>
      <c r="M36" s="153"/>
      <c r="N36" s="157">
        <f t="shared" si="8"/>
        <v>0</v>
      </c>
      <c r="O36" s="153"/>
      <c r="P36" s="197">
        <v>43550</v>
      </c>
      <c r="Q36" s="169" t="s">
        <v>32</v>
      </c>
      <c r="R36" s="169"/>
      <c r="S36" s="169" t="s">
        <v>33</v>
      </c>
      <c r="T36" s="169" t="s">
        <v>45</v>
      </c>
      <c r="U36" s="169">
        <v>5265357</v>
      </c>
      <c r="V36" s="198">
        <v>5603.45</v>
      </c>
      <c r="W36" s="197">
        <v>43550</v>
      </c>
      <c r="X36" s="199" t="s">
        <v>236</v>
      </c>
    </row>
    <row r="37" spans="1:24" s="150" customFormat="1" ht="25" customHeight="1" x14ac:dyDescent="0.35">
      <c r="A37" s="102"/>
      <c r="B37" s="200"/>
      <c r="C37" s="200"/>
      <c r="D37" s="200"/>
      <c r="E37" s="200"/>
      <c r="F37" s="201"/>
      <c r="G37" s="202"/>
      <c r="H37" s="203"/>
      <c r="I37" s="204"/>
      <c r="J37" s="205"/>
      <c r="K37" s="204"/>
      <c r="L37" s="201">
        <f t="shared" si="7"/>
        <v>0</v>
      </c>
      <c r="M37" s="202"/>
      <c r="N37" s="206">
        <f t="shared" si="8"/>
        <v>0</v>
      </c>
      <c r="O37" s="202"/>
      <c r="P37" s="207">
        <v>43550</v>
      </c>
      <c r="Q37" s="208" t="s">
        <v>32</v>
      </c>
      <c r="R37" s="208"/>
      <c r="S37" s="208" t="s">
        <v>33</v>
      </c>
      <c r="T37" s="208" t="s">
        <v>45</v>
      </c>
      <c r="U37" s="208">
        <v>5265423</v>
      </c>
      <c r="V37" s="209">
        <v>2974.14</v>
      </c>
      <c r="W37" s="207">
        <v>43550</v>
      </c>
      <c r="X37" s="210" t="s">
        <v>237</v>
      </c>
    </row>
    <row r="38" spans="1:24" s="150" customFormat="1" ht="25" customHeight="1" x14ac:dyDescent="0.35">
      <c r="A38" s="66" t="s">
        <v>62</v>
      </c>
      <c r="B38" s="189"/>
      <c r="C38" s="189"/>
      <c r="D38" s="189"/>
      <c r="E38" s="189"/>
      <c r="F38" s="171">
        <f t="shared" si="6"/>
        <v>0</v>
      </c>
      <c r="G38" s="153"/>
      <c r="H38" s="165"/>
      <c r="I38" s="166"/>
      <c r="J38" s="163"/>
      <c r="K38" s="166"/>
      <c r="L38" s="171">
        <f t="shared" si="7"/>
        <v>0</v>
      </c>
      <c r="M38" s="153"/>
      <c r="N38" s="157">
        <f t="shared" si="8"/>
        <v>0</v>
      </c>
      <c r="O38" s="153"/>
      <c r="P38" s="197">
        <v>43550</v>
      </c>
      <c r="Q38" s="169" t="s">
        <v>32</v>
      </c>
      <c r="R38" s="169"/>
      <c r="S38" s="169" t="s">
        <v>33</v>
      </c>
      <c r="T38" s="169" t="s">
        <v>45</v>
      </c>
      <c r="U38" s="169">
        <v>5265466</v>
      </c>
      <c r="V38" s="198">
        <v>969.82</v>
      </c>
      <c r="W38" s="197">
        <v>43550</v>
      </c>
      <c r="X38" s="199" t="s">
        <v>238</v>
      </c>
    </row>
    <row r="39" spans="1:24" s="150" customFormat="1" ht="25" customHeight="1" x14ac:dyDescent="0.35">
      <c r="A39" s="66"/>
      <c r="B39" s="189"/>
      <c r="C39" s="189"/>
      <c r="D39" s="189"/>
      <c r="E39" s="189"/>
      <c r="F39" s="171"/>
      <c r="G39" s="153"/>
      <c r="H39" s="165"/>
      <c r="I39" s="166"/>
      <c r="J39" s="163"/>
      <c r="K39" s="166"/>
      <c r="L39" s="171">
        <f t="shared" si="7"/>
        <v>0</v>
      </c>
      <c r="M39" s="153"/>
      <c r="N39" s="157">
        <f t="shared" si="8"/>
        <v>0</v>
      </c>
      <c r="O39" s="153"/>
      <c r="P39" s="197">
        <v>43550</v>
      </c>
      <c r="Q39" s="169" t="s">
        <v>32</v>
      </c>
      <c r="R39" s="169"/>
      <c r="S39" s="169" t="s">
        <v>33</v>
      </c>
      <c r="T39" s="169" t="s">
        <v>45</v>
      </c>
      <c r="U39" s="169">
        <v>5265517</v>
      </c>
      <c r="V39" s="198">
        <v>1228.47</v>
      </c>
      <c r="W39" s="197">
        <v>43550</v>
      </c>
      <c r="X39" s="199" t="s">
        <v>239</v>
      </c>
    </row>
    <row r="40" spans="1:24" s="150" customFormat="1" ht="25" customHeight="1" x14ac:dyDescent="0.35">
      <c r="A40" s="66"/>
      <c r="B40" s="189"/>
      <c r="C40" s="189"/>
      <c r="D40" s="189"/>
      <c r="E40" s="189"/>
      <c r="F40" s="171"/>
      <c r="G40" s="153"/>
      <c r="H40" s="165"/>
      <c r="I40" s="166"/>
      <c r="J40" s="163"/>
      <c r="K40" s="166"/>
      <c r="L40" s="171">
        <f t="shared" si="7"/>
        <v>0</v>
      </c>
      <c r="M40" s="153"/>
      <c r="N40" s="157">
        <f t="shared" si="8"/>
        <v>0</v>
      </c>
      <c r="O40" s="153"/>
      <c r="P40" s="197">
        <v>43550</v>
      </c>
      <c r="Q40" s="169" t="s">
        <v>32</v>
      </c>
      <c r="R40" s="169"/>
      <c r="S40" s="169" t="s">
        <v>33</v>
      </c>
      <c r="T40" s="169" t="s">
        <v>45</v>
      </c>
      <c r="U40" s="169">
        <v>5265566</v>
      </c>
      <c r="V40" s="198">
        <v>2740.53</v>
      </c>
      <c r="W40" s="197">
        <v>43550</v>
      </c>
      <c r="X40" s="199" t="s">
        <v>240</v>
      </c>
    </row>
    <row r="41" spans="1:24" s="150" customFormat="1" ht="25" customHeight="1" x14ac:dyDescent="0.35">
      <c r="A41" s="66"/>
      <c r="B41" s="189"/>
      <c r="C41" s="189"/>
      <c r="D41" s="189"/>
      <c r="E41" s="189"/>
      <c r="F41" s="171"/>
      <c r="G41" s="153"/>
      <c r="H41" s="165"/>
      <c r="I41" s="166"/>
      <c r="J41" s="163"/>
      <c r="K41" s="166"/>
      <c r="L41" s="171">
        <f t="shared" si="7"/>
        <v>0</v>
      </c>
      <c r="M41" s="153"/>
      <c r="N41" s="157">
        <f t="shared" si="8"/>
        <v>0</v>
      </c>
      <c r="O41" s="153"/>
      <c r="P41" s="197">
        <v>43550</v>
      </c>
      <c r="Q41" s="169" t="s">
        <v>32</v>
      </c>
      <c r="R41" s="169"/>
      <c r="S41" s="169" t="s">
        <v>33</v>
      </c>
      <c r="T41" s="169" t="s">
        <v>45</v>
      </c>
      <c r="U41" s="169">
        <v>5265627</v>
      </c>
      <c r="V41" s="198">
        <v>775.88</v>
      </c>
      <c r="W41" s="197">
        <v>43550</v>
      </c>
      <c r="X41" s="199" t="s">
        <v>241</v>
      </c>
    </row>
    <row r="42" spans="1:24" s="150" customFormat="1" ht="25" customHeight="1" x14ac:dyDescent="0.35">
      <c r="A42" s="66"/>
      <c r="B42" s="189"/>
      <c r="C42" s="189"/>
      <c r="D42" s="189"/>
      <c r="E42" s="189"/>
      <c r="F42" s="171"/>
      <c r="G42" s="153"/>
      <c r="H42" s="165"/>
      <c r="I42" s="166"/>
      <c r="J42" s="163"/>
      <c r="K42" s="166"/>
      <c r="L42" s="171">
        <f t="shared" si="7"/>
        <v>0</v>
      </c>
      <c r="M42" s="153"/>
      <c r="N42" s="157">
        <f t="shared" si="8"/>
        <v>0</v>
      </c>
      <c r="O42" s="153"/>
      <c r="P42" s="197">
        <v>43550</v>
      </c>
      <c r="Q42" s="169" t="s">
        <v>32</v>
      </c>
      <c r="R42" s="169"/>
      <c r="S42" s="169" t="s">
        <v>33</v>
      </c>
      <c r="T42" s="169" t="s">
        <v>45</v>
      </c>
      <c r="U42" s="169">
        <v>5265669</v>
      </c>
      <c r="V42" s="198">
        <v>1617.24</v>
      </c>
      <c r="W42" s="197">
        <v>43550</v>
      </c>
      <c r="X42" s="199" t="s">
        <v>242</v>
      </c>
    </row>
    <row r="43" spans="1:24" s="150" customFormat="1" ht="25" customHeight="1" x14ac:dyDescent="0.35">
      <c r="A43" s="66"/>
      <c r="B43" s="189"/>
      <c r="C43" s="189"/>
      <c r="D43" s="189"/>
      <c r="E43" s="189"/>
      <c r="F43" s="171"/>
      <c r="G43" s="153"/>
      <c r="H43" s="165"/>
      <c r="I43" s="166"/>
      <c r="J43" s="163"/>
      <c r="K43" s="166"/>
      <c r="L43" s="171">
        <f t="shared" si="7"/>
        <v>0</v>
      </c>
      <c r="M43" s="153"/>
      <c r="N43" s="157">
        <f t="shared" si="8"/>
        <v>0</v>
      </c>
      <c r="O43" s="153"/>
      <c r="P43" s="197">
        <v>43550</v>
      </c>
      <c r="Q43" s="169" t="s">
        <v>32</v>
      </c>
      <c r="R43" s="169"/>
      <c r="S43" s="169" t="s">
        <v>33</v>
      </c>
      <c r="T43" s="169" t="s">
        <v>45</v>
      </c>
      <c r="U43" s="169">
        <v>5265703</v>
      </c>
      <c r="V43" s="198">
        <v>5172.41</v>
      </c>
      <c r="W43" s="197">
        <v>43550</v>
      </c>
      <c r="X43" s="199" t="s">
        <v>243</v>
      </c>
    </row>
    <row r="44" spans="1:24" s="150" customFormat="1" ht="25" customHeight="1" x14ac:dyDescent="0.35">
      <c r="A44" s="66"/>
      <c r="B44" s="189"/>
      <c r="C44" s="189"/>
      <c r="D44" s="189"/>
      <c r="E44" s="189"/>
      <c r="F44" s="171"/>
      <c r="G44" s="153"/>
      <c r="H44" s="165"/>
      <c r="I44" s="166"/>
      <c r="J44" s="163"/>
      <c r="K44" s="166"/>
      <c r="L44" s="171">
        <f t="shared" si="7"/>
        <v>0</v>
      </c>
      <c r="M44" s="153"/>
      <c r="N44" s="157">
        <f t="shared" si="8"/>
        <v>0</v>
      </c>
      <c r="O44" s="153"/>
      <c r="P44" s="197">
        <v>43550</v>
      </c>
      <c r="Q44" s="169" t="s">
        <v>32</v>
      </c>
      <c r="R44" s="169"/>
      <c r="S44" s="169" t="s">
        <v>33</v>
      </c>
      <c r="T44" s="169" t="s">
        <v>45</v>
      </c>
      <c r="U44" s="169">
        <v>5265744</v>
      </c>
      <c r="V44" s="198">
        <v>2566.46</v>
      </c>
      <c r="W44" s="197">
        <v>43550</v>
      </c>
      <c r="X44" s="199" t="s">
        <v>244</v>
      </c>
    </row>
    <row r="45" spans="1:24" s="150" customFormat="1" ht="25" customHeight="1" x14ac:dyDescent="0.35">
      <c r="A45" s="66"/>
      <c r="B45" s="189"/>
      <c r="C45" s="189"/>
      <c r="D45" s="189"/>
      <c r="E45" s="189"/>
      <c r="F45" s="171"/>
      <c r="G45" s="153"/>
      <c r="H45" s="165"/>
      <c r="I45" s="166"/>
      <c r="J45" s="163"/>
      <c r="K45" s="166"/>
      <c r="L45" s="171">
        <f t="shared" si="7"/>
        <v>0</v>
      </c>
      <c r="M45" s="153"/>
      <c r="N45" s="157">
        <f t="shared" si="8"/>
        <v>0</v>
      </c>
      <c r="O45" s="153"/>
      <c r="P45" s="197">
        <v>43550</v>
      </c>
      <c r="Q45" s="169" t="s">
        <v>32</v>
      </c>
      <c r="R45" s="169"/>
      <c r="S45" s="169" t="s">
        <v>33</v>
      </c>
      <c r="T45" s="169" t="s">
        <v>45</v>
      </c>
      <c r="U45" s="169">
        <v>5265794</v>
      </c>
      <c r="V45" s="198">
        <v>1271.56</v>
      </c>
      <c r="W45" s="197">
        <v>43550</v>
      </c>
      <c r="X45" s="199" t="s">
        <v>245</v>
      </c>
    </row>
    <row r="46" spans="1:24" s="150" customFormat="1" ht="25" customHeight="1" x14ac:dyDescent="0.35">
      <c r="A46" s="66"/>
      <c r="B46" s="189"/>
      <c r="C46" s="189"/>
      <c r="D46" s="189"/>
      <c r="E46" s="189"/>
      <c r="F46" s="171"/>
      <c r="G46" s="153"/>
      <c r="H46" s="165"/>
      <c r="I46" s="166"/>
      <c r="J46" s="163"/>
      <c r="K46" s="166"/>
      <c r="L46" s="171">
        <f t="shared" si="7"/>
        <v>0</v>
      </c>
      <c r="M46" s="153"/>
      <c r="N46" s="157">
        <f t="shared" si="8"/>
        <v>0</v>
      </c>
      <c r="O46" s="153"/>
      <c r="P46" s="197">
        <v>43550</v>
      </c>
      <c r="Q46" s="169" t="s">
        <v>32</v>
      </c>
      <c r="R46" s="169"/>
      <c r="S46" s="169" t="s">
        <v>33</v>
      </c>
      <c r="T46" s="169" t="s">
        <v>45</v>
      </c>
      <c r="U46" s="169">
        <v>5265824</v>
      </c>
      <c r="V46" s="198">
        <v>1508.64</v>
      </c>
      <c r="W46" s="197">
        <v>43550</v>
      </c>
      <c r="X46" s="199" t="s">
        <v>246</v>
      </c>
    </row>
    <row r="47" spans="1:24" s="150" customFormat="1" ht="25" customHeight="1" x14ac:dyDescent="0.35">
      <c r="A47" s="66"/>
      <c r="B47" s="189"/>
      <c r="C47" s="189"/>
      <c r="D47" s="189"/>
      <c r="E47" s="189"/>
      <c r="F47" s="171"/>
      <c r="G47" s="153"/>
      <c r="H47" s="165"/>
      <c r="I47" s="166"/>
      <c r="J47" s="163"/>
      <c r="K47" s="166"/>
      <c r="L47" s="171">
        <f t="shared" si="7"/>
        <v>0</v>
      </c>
      <c r="M47" s="153"/>
      <c r="N47" s="157">
        <f t="shared" si="8"/>
        <v>0</v>
      </c>
      <c r="O47" s="153"/>
      <c r="P47" s="197">
        <v>43550</v>
      </c>
      <c r="Q47" s="169" t="s">
        <v>32</v>
      </c>
      <c r="R47" s="169"/>
      <c r="S47" s="169" t="s">
        <v>33</v>
      </c>
      <c r="T47" s="169" t="s">
        <v>45</v>
      </c>
      <c r="U47" s="169">
        <v>5265850</v>
      </c>
      <c r="V47" s="198">
        <v>2586.2199999999998</v>
      </c>
      <c r="W47" s="197">
        <v>43550</v>
      </c>
      <c r="X47" s="199" t="s">
        <v>247</v>
      </c>
    </row>
    <row r="48" spans="1:24" s="150" customFormat="1" ht="25" customHeight="1" x14ac:dyDescent="0.35">
      <c r="A48" s="66"/>
      <c r="B48" s="189"/>
      <c r="C48" s="189"/>
      <c r="D48" s="189"/>
      <c r="E48" s="189"/>
      <c r="F48" s="171"/>
      <c r="G48" s="153"/>
      <c r="H48" s="165"/>
      <c r="I48" s="166"/>
      <c r="J48" s="163"/>
      <c r="K48" s="166"/>
      <c r="L48" s="171">
        <f t="shared" si="7"/>
        <v>0</v>
      </c>
      <c r="M48" s="153"/>
      <c r="N48" s="157">
        <f t="shared" si="8"/>
        <v>0</v>
      </c>
      <c r="O48" s="153"/>
      <c r="P48" s="197">
        <v>43550</v>
      </c>
      <c r="Q48" s="169" t="s">
        <v>32</v>
      </c>
      <c r="R48" s="169"/>
      <c r="S48" s="169" t="s">
        <v>33</v>
      </c>
      <c r="T48" s="169" t="s">
        <v>45</v>
      </c>
      <c r="U48" s="169">
        <v>5265890</v>
      </c>
      <c r="V48" s="198">
        <v>1228.46</v>
      </c>
      <c r="W48" s="197">
        <v>43550</v>
      </c>
      <c r="X48" s="199" t="s">
        <v>248</v>
      </c>
    </row>
    <row r="49" spans="1:24" s="150" customFormat="1" ht="25" customHeight="1" x14ac:dyDescent="0.35">
      <c r="A49" s="66"/>
      <c r="B49" s="189"/>
      <c r="C49" s="189"/>
      <c r="D49" s="189"/>
      <c r="E49" s="189"/>
      <c r="F49" s="171"/>
      <c r="G49" s="153"/>
      <c r="H49" s="165"/>
      <c r="I49" s="166"/>
      <c r="J49" s="163"/>
      <c r="K49" s="166"/>
      <c r="L49" s="171">
        <f t="shared" si="7"/>
        <v>0</v>
      </c>
      <c r="M49" s="153"/>
      <c r="N49" s="157">
        <f t="shared" si="8"/>
        <v>0</v>
      </c>
      <c r="O49" s="153"/>
      <c r="P49" s="197">
        <v>43550</v>
      </c>
      <c r="Q49" s="169" t="s">
        <v>32</v>
      </c>
      <c r="R49" s="169"/>
      <c r="S49" s="169" t="s">
        <v>33</v>
      </c>
      <c r="T49" s="169" t="s">
        <v>45</v>
      </c>
      <c r="U49" s="169">
        <v>5265946</v>
      </c>
      <c r="V49" s="198">
        <v>3275.87</v>
      </c>
      <c r="W49" s="197">
        <v>43550</v>
      </c>
      <c r="X49" s="199" t="s">
        <v>249</v>
      </c>
    </row>
    <row r="50" spans="1:24" s="150" customFormat="1" ht="25" customHeight="1" x14ac:dyDescent="0.35">
      <c r="A50" s="66"/>
      <c r="B50" s="189"/>
      <c r="C50" s="189"/>
      <c r="D50" s="189"/>
      <c r="E50" s="189"/>
      <c r="F50" s="171"/>
      <c r="G50" s="153"/>
      <c r="H50" s="165"/>
      <c r="I50" s="166"/>
      <c r="J50" s="163"/>
      <c r="K50" s="166"/>
      <c r="L50" s="171"/>
      <c r="M50" s="153"/>
      <c r="N50" s="157"/>
      <c r="O50" s="153"/>
      <c r="P50" s="197">
        <v>43550</v>
      </c>
      <c r="Q50" s="169" t="s">
        <v>32</v>
      </c>
      <c r="R50" s="169"/>
      <c r="S50" s="169" t="s">
        <v>33</v>
      </c>
      <c r="T50" s="169" t="s">
        <v>45</v>
      </c>
      <c r="U50" s="169">
        <v>5265056</v>
      </c>
      <c r="V50" s="198">
        <v>3095.73</v>
      </c>
      <c r="W50" s="197">
        <v>43550</v>
      </c>
      <c r="X50" s="199" t="s">
        <v>250</v>
      </c>
    </row>
    <row r="51" spans="1:24" s="150" customFormat="1" ht="25" customHeight="1" x14ac:dyDescent="0.35">
      <c r="A51" s="66"/>
      <c r="B51" s="189"/>
      <c r="C51" s="189"/>
      <c r="D51" s="189"/>
      <c r="E51" s="189"/>
      <c r="F51" s="171"/>
      <c r="G51" s="153"/>
      <c r="H51" s="165"/>
      <c r="I51" s="166"/>
      <c r="J51" s="163"/>
      <c r="K51" s="166"/>
      <c r="L51" s="171"/>
      <c r="M51" s="153"/>
      <c r="N51" s="157"/>
      <c r="O51" s="153"/>
      <c r="P51" s="197">
        <v>43550</v>
      </c>
      <c r="Q51" s="169" t="s">
        <v>32</v>
      </c>
      <c r="R51" s="169"/>
      <c r="S51" s="169" t="s">
        <v>33</v>
      </c>
      <c r="T51" s="169" t="s">
        <v>45</v>
      </c>
      <c r="U51" s="169">
        <v>5265056</v>
      </c>
      <c r="V51" s="198">
        <v>599.88</v>
      </c>
      <c r="W51" s="197">
        <v>43550</v>
      </c>
      <c r="X51" s="199" t="s">
        <v>251</v>
      </c>
    </row>
    <row r="52" spans="1:24" s="150" customFormat="1" ht="25" customHeight="1" x14ac:dyDescent="0.35">
      <c r="A52" s="66"/>
      <c r="B52" s="189"/>
      <c r="C52" s="189"/>
      <c r="D52" s="189"/>
      <c r="E52" s="189"/>
      <c r="F52" s="171"/>
      <c r="G52" s="153"/>
      <c r="H52" s="165"/>
      <c r="I52" s="166"/>
      <c r="J52" s="163"/>
      <c r="K52" s="166"/>
      <c r="L52" s="171"/>
      <c r="M52" s="153"/>
      <c r="N52" s="157"/>
      <c r="O52" s="153"/>
      <c r="P52" s="197">
        <v>43550</v>
      </c>
      <c r="Q52" s="169" t="s">
        <v>32</v>
      </c>
      <c r="R52" s="169"/>
      <c r="S52" s="169" t="s">
        <v>33</v>
      </c>
      <c r="T52" s="169" t="s">
        <v>45</v>
      </c>
      <c r="U52" s="169">
        <v>5265269</v>
      </c>
      <c r="V52" s="198">
        <v>2586.21</v>
      </c>
      <c r="W52" s="197">
        <v>43550</v>
      </c>
      <c r="X52" s="199" t="s">
        <v>252</v>
      </c>
    </row>
    <row r="53" spans="1:24" s="150" customFormat="1" ht="25" customHeight="1" x14ac:dyDescent="0.35">
      <c r="A53" s="93"/>
      <c r="B53" s="211"/>
      <c r="C53" s="211"/>
      <c r="D53" s="211"/>
      <c r="E53" s="211"/>
      <c r="F53" s="212"/>
      <c r="G53" s="153"/>
      <c r="H53" s="213"/>
      <c r="I53" s="214"/>
      <c r="J53" s="215"/>
      <c r="K53" s="214"/>
      <c r="L53" s="212"/>
      <c r="M53" s="153"/>
      <c r="N53" s="216"/>
      <c r="O53" s="153"/>
      <c r="P53" s="197">
        <v>43550</v>
      </c>
      <c r="Q53" s="169" t="s">
        <v>32</v>
      </c>
      <c r="R53" s="169"/>
      <c r="S53" s="169" t="s">
        <v>33</v>
      </c>
      <c r="T53" s="169" t="s">
        <v>45</v>
      </c>
      <c r="U53" s="217">
        <v>5265269</v>
      </c>
      <c r="V53" s="218">
        <v>1901.9</v>
      </c>
      <c r="W53" s="219">
        <v>43550</v>
      </c>
      <c r="X53" s="220" t="s">
        <v>253</v>
      </c>
    </row>
    <row r="54" spans="1:24" s="150" customFormat="1" ht="25" customHeight="1" thickBot="1" x14ac:dyDescent="0.4">
      <c r="A54" s="76" t="s">
        <v>47</v>
      </c>
      <c r="B54" s="190">
        <f>B19+B20+B21+B22+B23+B24+B25+B26+B27+B28+B29+B30+B33+B34+B31+B32+B35+B36+B37+B38+B39+B40+B41+B42+B43+B44+B45+B46+B47+B48+B49</f>
        <v>0</v>
      </c>
      <c r="C54" s="190">
        <f t="shared" ref="C54:F54" si="9">C19+C20+C21+C22+C23+C24+C25+C26+C27+C28+C29+C30+C33+C34+C31+C32+C35+C36+C37+C38+C39+C40+C41+C42+C43+C44+C45+C46+C47+C48+C49</f>
        <v>32190.7</v>
      </c>
      <c r="D54" s="190">
        <f t="shared" si="9"/>
        <v>0</v>
      </c>
      <c r="E54" s="190">
        <f t="shared" si="9"/>
        <v>0</v>
      </c>
      <c r="F54" s="174">
        <f t="shared" si="9"/>
        <v>32190.7</v>
      </c>
      <c r="G54" s="153"/>
      <c r="H54" s="175">
        <f t="shared" ref="H54:L54" si="10">H19+H20+H21+H22+H23+H24+H25+H26+H27+H28+H29+H30+H33+H34+H31+H32+H35+H36+H37+H38+H39+H40+H41+H42+H43+H44+H45+H46+H47+H48+H49</f>
        <v>0</v>
      </c>
      <c r="I54" s="176">
        <f t="shared" si="10"/>
        <v>0</v>
      </c>
      <c r="J54" s="177">
        <f t="shared" si="10"/>
        <v>0</v>
      </c>
      <c r="K54" s="176">
        <f t="shared" si="10"/>
        <v>0</v>
      </c>
      <c r="L54" s="178">
        <f t="shared" si="10"/>
        <v>0</v>
      </c>
      <c r="M54" s="153"/>
      <c r="N54" s="221">
        <f>N19+N20+N21+N22+N23+N24+N25+N26+N27+N28+N29+N30+N33+N34+N31+N32+N35+N36+N37+N38+N39+N40+N41+N42+N43+N44+N45+N46+N47+N48+N49</f>
        <v>32190.7</v>
      </c>
      <c r="O54" s="153"/>
      <c r="P54" s="222"/>
      <c r="Q54" s="181"/>
      <c r="R54" s="181"/>
      <c r="S54" s="181"/>
      <c r="T54" s="181"/>
      <c r="U54" s="181"/>
      <c r="V54" s="223">
        <f>V19+V20+V21+V22+V23+V24+V25+V26+V27+V28+V29+V30+V33+V34+V31+V32+V35+V36+V37+V38+V39+V40+V41+V42+V43+V44+V45+V46+V47+V48+V49+V50+V51+V52+V53</f>
        <v>91651.090000000011</v>
      </c>
      <c r="W54" s="222"/>
      <c r="X54" s="224"/>
    </row>
    <row r="55" spans="1:24" s="150" customFormat="1" ht="25" customHeight="1" x14ac:dyDescent="0.35">
      <c r="A55" s="53" t="s">
        <v>78</v>
      </c>
      <c r="B55" s="185"/>
      <c r="C55" s="185">
        <v>26545.22</v>
      </c>
      <c r="D55" s="185"/>
      <c r="E55" s="185"/>
      <c r="F55" s="152">
        <f t="shared" ref="F55:F56" si="11">+B55+C55+D55+E55</f>
        <v>26545.22</v>
      </c>
      <c r="G55" s="153"/>
      <c r="H55" s="186"/>
      <c r="I55" s="187"/>
      <c r="J55" s="151"/>
      <c r="K55" s="187"/>
      <c r="L55" s="152">
        <f t="shared" ref="L55:L56" si="12">SUM(H55:K55)</f>
        <v>0</v>
      </c>
      <c r="M55" s="153"/>
      <c r="N55" s="188">
        <f t="shared" ref="N55:N56" si="13">F55-L55</f>
        <v>26545.22</v>
      </c>
      <c r="O55" s="153"/>
      <c r="P55" s="225"/>
      <c r="Q55" s="159"/>
      <c r="R55" s="159"/>
      <c r="S55" s="159"/>
      <c r="T55" s="159"/>
      <c r="U55" s="159"/>
      <c r="V55" s="226">
        <v>0</v>
      </c>
      <c r="W55" s="225"/>
      <c r="X55" s="227"/>
    </row>
    <row r="56" spans="1:24" s="150" customFormat="1" ht="25" customHeight="1" x14ac:dyDescent="0.35">
      <c r="A56" s="66"/>
      <c r="B56" s="228"/>
      <c r="C56" s="228"/>
      <c r="D56" s="228"/>
      <c r="E56" s="228"/>
      <c r="F56" s="178">
        <f t="shared" si="11"/>
        <v>0</v>
      </c>
      <c r="G56" s="153"/>
      <c r="H56" s="175"/>
      <c r="I56" s="176"/>
      <c r="J56" s="177"/>
      <c r="K56" s="176"/>
      <c r="L56" s="178">
        <f t="shared" si="12"/>
        <v>0</v>
      </c>
      <c r="M56" s="153"/>
      <c r="N56" s="157">
        <f t="shared" si="13"/>
        <v>0</v>
      </c>
      <c r="O56" s="153"/>
      <c r="P56" s="197"/>
      <c r="Q56" s="169"/>
      <c r="R56" s="181"/>
      <c r="S56" s="169"/>
      <c r="T56" s="181"/>
      <c r="U56" s="181"/>
      <c r="V56" s="226">
        <v>0</v>
      </c>
      <c r="W56" s="229"/>
      <c r="X56" s="224"/>
    </row>
    <row r="57" spans="1:24" s="150" customFormat="1" ht="25" customHeight="1" thickBot="1" x14ac:dyDescent="0.4">
      <c r="A57" s="76" t="s">
        <v>47</v>
      </c>
      <c r="B57" s="190">
        <f>+B55+B56</f>
        <v>0</v>
      </c>
      <c r="C57" s="190">
        <f>+C55+C56</f>
        <v>26545.22</v>
      </c>
      <c r="D57" s="190">
        <f>+D55+D56</f>
        <v>0</v>
      </c>
      <c r="E57" s="190">
        <f>+E55+E56</f>
        <v>0</v>
      </c>
      <c r="F57" s="174">
        <f>+F55+F56</f>
        <v>26545.22</v>
      </c>
      <c r="G57" s="153"/>
      <c r="H57" s="191">
        <f>+H55+H56</f>
        <v>0</v>
      </c>
      <c r="I57" s="190">
        <f>+I55+I56</f>
        <v>0</v>
      </c>
      <c r="J57" s="190">
        <f>+J55+J56</f>
        <v>0</v>
      </c>
      <c r="K57" s="190">
        <f>+K55+K56</f>
        <v>0</v>
      </c>
      <c r="L57" s="174">
        <f>+L55+L56</f>
        <v>0</v>
      </c>
      <c r="M57" s="153"/>
      <c r="N57" s="179">
        <f>+N55+N56</f>
        <v>26545.22</v>
      </c>
      <c r="O57" s="153"/>
      <c r="P57" s="230"/>
      <c r="Q57" s="194"/>
      <c r="R57" s="194"/>
      <c r="S57" s="194"/>
      <c r="T57" s="194"/>
      <c r="U57" s="194"/>
      <c r="V57" s="231">
        <f>+V55+V56</f>
        <v>0</v>
      </c>
      <c r="W57" s="230"/>
      <c r="X57" s="232"/>
    </row>
    <row r="58" spans="1:24" s="150" customFormat="1" ht="25" customHeight="1" x14ac:dyDescent="0.35">
      <c r="A58" s="53" t="s">
        <v>92</v>
      </c>
      <c r="B58" s="233"/>
      <c r="C58" s="185">
        <v>21874.17</v>
      </c>
      <c r="D58" s="185"/>
      <c r="E58" s="185"/>
      <c r="F58" s="152">
        <f t="shared" ref="F58:F72" si="14">+B58+C58+D58+E58</f>
        <v>21874.17</v>
      </c>
      <c r="G58" s="153"/>
      <c r="H58" s="165"/>
      <c r="I58" s="166"/>
      <c r="J58" s="163"/>
      <c r="K58" s="166"/>
      <c r="L58" s="171">
        <f t="shared" ref="L58:L72" si="15">SUM(H58:K58)</f>
        <v>0</v>
      </c>
      <c r="M58" s="153"/>
      <c r="N58" s="157">
        <f t="shared" ref="N58:N72" si="16">F58-L58</f>
        <v>21874.17</v>
      </c>
      <c r="O58" s="153"/>
      <c r="P58" s="197">
        <v>43593</v>
      </c>
      <c r="Q58" s="169" t="s">
        <v>32</v>
      </c>
      <c r="R58" s="169"/>
      <c r="S58" s="169" t="s">
        <v>33</v>
      </c>
      <c r="T58" s="169" t="s">
        <v>45</v>
      </c>
      <c r="U58" s="169">
        <v>3141287</v>
      </c>
      <c r="V58" s="198">
        <v>4525.8599999999997</v>
      </c>
      <c r="W58" s="197">
        <v>43593</v>
      </c>
      <c r="X58" s="199" t="s">
        <v>107</v>
      </c>
    </row>
    <row r="59" spans="1:24" s="150" customFormat="1" ht="25" customHeight="1" x14ac:dyDescent="0.35">
      <c r="A59" s="66"/>
      <c r="B59" s="233"/>
      <c r="C59" s="189"/>
      <c r="D59" s="189"/>
      <c r="E59" s="189"/>
      <c r="F59" s="171">
        <f t="shared" si="14"/>
        <v>0</v>
      </c>
      <c r="G59" s="153"/>
      <c r="H59" s="165"/>
      <c r="I59" s="166"/>
      <c r="J59" s="163"/>
      <c r="K59" s="166"/>
      <c r="L59" s="171">
        <f t="shared" si="15"/>
        <v>0</v>
      </c>
      <c r="M59" s="153"/>
      <c r="N59" s="157">
        <f t="shared" si="16"/>
        <v>0</v>
      </c>
      <c r="O59" s="153"/>
      <c r="P59" s="197">
        <v>43593</v>
      </c>
      <c r="Q59" s="169" t="s">
        <v>32</v>
      </c>
      <c r="R59" s="169"/>
      <c r="S59" s="169" t="s">
        <v>33</v>
      </c>
      <c r="T59" s="169" t="s">
        <v>45</v>
      </c>
      <c r="U59" s="169">
        <v>3141505</v>
      </c>
      <c r="V59" s="198">
        <v>6875</v>
      </c>
      <c r="W59" s="197">
        <v>43593</v>
      </c>
      <c r="X59" s="199" t="s">
        <v>108</v>
      </c>
    </row>
    <row r="60" spans="1:24" s="150" customFormat="1" ht="25" customHeight="1" x14ac:dyDescent="0.35">
      <c r="A60" s="66"/>
      <c r="B60" s="233"/>
      <c r="C60" s="189"/>
      <c r="D60" s="189"/>
      <c r="E60" s="189"/>
      <c r="F60" s="171">
        <f t="shared" si="14"/>
        <v>0</v>
      </c>
      <c r="G60" s="153"/>
      <c r="H60" s="165"/>
      <c r="I60" s="166"/>
      <c r="J60" s="163"/>
      <c r="K60" s="166"/>
      <c r="L60" s="171">
        <f t="shared" si="15"/>
        <v>0</v>
      </c>
      <c r="M60" s="153"/>
      <c r="N60" s="157">
        <f t="shared" si="16"/>
        <v>0</v>
      </c>
      <c r="O60" s="153"/>
      <c r="P60" s="197">
        <v>43593</v>
      </c>
      <c r="Q60" s="169" t="s">
        <v>32</v>
      </c>
      <c r="R60" s="169"/>
      <c r="S60" s="169" t="s">
        <v>33</v>
      </c>
      <c r="T60" s="169" t="s">
        <v>45</v>
      </c>
      <c r="U60" s="169">
        <v>3141659</v>
      </c>
      <c r="V60" s="198">
        <v>6896.55</v>
      </c>
      <c r="W60" s="197">
        <v>43593</v>
      </c>
      <c r="X60" s="199" t="s">
        <v>115</v>
      </c>
    </row>
    <row r="61" spans="1:24" s="150" customFormat="1" ht="25" customHeight="1" x14ac:dyDescent="0.35">
      <c r="A61" s="102"/>
      <c r="B61" s="200"/>
      <c r="C61" s="200"/>
      <c r="D61" s="200"/>
      <c r="E61" s="200"/>
      <c r="F61" s="201">
        <f t="shared" si="14"/>
        <v>0</v>
      </c>
      <c r="G61" s="202"/>
      <c r="H61" s="203"/>
      <c r="I61" s="204"/>
      <c r="J61" s="205"/>
      <c r="K61" s="204"/>
      <c r="L61" s="201">
        <f t="shared" si="15"/>
        <v>0</v>
      </c>
      <c r="M61" s="202"/>
      <c r="N61" s="206">
        <f t="shared" si="16"/>
        <v>0</v>
      </c>
      <c r="O61" s="202"/>
      <c r="P61" s="207">
        <v>43593</v>
      </c>
      <c r="Q61" s="208" t="s">
        <v>32</v>
      </c>
      <c r="R61" s="208"/>
      <c r="S61" s="208" t="s">
        <v>33</v>
      </c>
      <c r="T61" s="234" t="s">
        <v>45</v>
      </c>
      <c r="U61" s="208">
        <v>3141883</v>
      </c>
      <c r="V61" s="209">
        <v>6875</v>
      </c>
      <c r="W61" s="207">
        <v>43593</v>
      </c>
      <c r="X61" s="210" t="s">
        <v>116</v>
      </c>
    </row>
    <row r="62" spans="1:24" s="150" customFormat="1" ht="25" customHeight="1" x14ac:dyDescent="0.35">
      <c r="A62" s="66" t="s">
        <v>92</v>
      </c>
      <c r="B62" s="189"/>
      <c r="C62" s="189"/>
      <c r="D62" s="189"/>
      <c r="E62" s="189"/>
      <c r="F62" s="171">
        <f t="shared" si="14"/>
        <v>0</v>
      </c>
      <c r="G62" s="153"/>
      <c r="H62" s="165"/>
      <c r="I62" s="166"/>
      <c r="J62" s="163"/>
      <c r="K62" s="166"/>
      <c r="L62" s="171">
        <f t="shared" si="15"/>
        <v>0</v>
      </c>
      <c r="M62" s="153"/>
      <c r="N62" s="157">
        <f t="shared" si="16"/>
        <v>0</v>
      </c>
      <c r="O62" s="153"/>
      <c r="P62" s="197">
        <v>43593</v>
      </c>
      <c r="Q62" s="169" t="s">
        <v>32</v>
      </c>
      <c r="R62" s="169"/>
      <c r="S62" s="169" t="s">
        <v>33</v>
      </c>
      <c r="T62" s="169" t="s">
        <v>45</v>
      </c>
      <c r="U62" s="169">
        <v>3142015</v>
      </c>
      <c r="V62" s="198">
        <v>921.12</v>
      </c>
      <c r="W62" s="197">
        <v>43593</v>
      </c>
      <c r="X62" s="199" t="s">
        <v>254</v>
      </c>
    </row>
    <row r="63" spans="1:24" s="150" customFormat="1" ht="25" customHeight="1" x14ac:dyDescent="0.35">
      <c r="A63" s="66"/>
      <c r="B63" s="233"/>
      <c r="C63" s="189"/>
      <c r="D63" s="189"/>
      <c r="E63" s="189"/>
      <c r="F63" s="171">
        <f t="shared" si="14"/>
        <v>0</v>
      </c>
      <c r="G63" s="153"/>
      <c r="H63" s="165"/>
      <c r="I63" s="166"/>
      <c r="J63" s="163"/>
      <c r="K63" s="166"/>
      <c r="L63" s="171">
        <f t="shared" si="15"/>
        <v>0</v>
      </c>
      <c r="M63" s="153"/>
      <c r="N63" s="157">
        <f t="shared" si="16"/>
        <v>0</v>
      </c>
      <c r="O63" s="153"/>
      <c r="P63" s="197">
        <v>43593</v>
      </c>
      <c r="Q63" s="169" t="s">
        <v>32</v>
      </c>
      <c r="R63" s="169"/>
      <c r="S63" s="169" t="s">
        <v>33</v>
      </c>
      <c r="T63" s="169" t="s">
        <v>45</v>
      </c>
      <c r="U63" s="169">
        <v>3142187</v>
      </c>
      <c r="V63" s="198">
        <v>3441.01</v>
      </c>
      <c r="W63" s="197">
        <v>43593</v>
      </c>
      <c r="X63" s="199" t="s">
        <v>255</v>
      </c>
    </row>
    <row r="64" spans="1:24" s="150" customFormat="1" ht="25" customHeight="1" x14ac:dyDescent="0.35">
      <c r="A64" s="66"/>
      <c r="B64" s="233"/>
      <c r="C64" s="189"/>
      <c r="D64" s="189"/>
      <c r="E64" s="189"/>
      <c r="F64" s="171">
        <f t="shared" si="14"/>
        <v>0</v>
      </c>
      <c r="G64" s="153"/>
      <c r="H64" s="165"/>
      <c r="I64" s="166"/>
      <c r="J64" s="163"/>
      <c r="K64" s="166"/>
      <c r="L64" s="171">
        <f t="shared" si="15"/>
        <v>0</v>
      </c>
      <c r="M64" s="153"/>
      <c r="N64" s="157">
        <f t="shared" si="16"/>
        <v>0</v>
      </c>
      <c r="O64" s="153"/>
      <c r="P64" s="197">
        <v>43593</v>
      </c>
      <c r="Q64" s="169" t="s">
        <v>32</v>
      </c>
      <c r="R64" s="169"/>
      <c r="S64" s="169" t="s">
        <v>33</v>
      </c>
      <c r="T64" s="169" t="s">
        <v>45</v>
      </c>
      <c r="U64" s="169">
        <v>3142455</v>
      </c>
      <c r="V64" s="198">
        <v>2459.48</v>
      </c>
      <c r="W64" s="197">
        <v>43593</v>
      </c>
      <c r="X64" s="199" t="s">
        <v>256</v>
      </c>
    </row>
    <row r="65" spans="1:34" s="150" customFormat="1" ht="25" customHeight="1" x14ac:dyDescent="0.35">
      <c r="A65" s="66"/>
      <c r="B65" s="233"/>
      <c r="C65" s="189"/>
      <c r="D65" s="189"/>
      <c r="E65" s="189"/>
      <c r="F65" s="171">
        <f t="shared" si="14"/>
        <v>0</v>
      </c>
      <c r="G65" s="153"/>
      <c r="H65" s="165"/>
      <c r="I65" s="166"/>
      <c r="J65" s="163"/>
      <c r="K65" s="166"/>
      <c r="L65" s="171">
        <f t="shared" si="15"/>
        <v>0</v>
      </c>
      <c r="M65" s="153"/>
      <c r="N65" s="157">
        <f t="shared" si="16"/>
        <v>0</v>
      </c>
      <c r="O65" s="153"/>
      <c r="P65" s="197">
        <v>43593</v>
      </c>
      <c r="Q65" s="169" t="s">
        <v>32</v>
      </c>
      <c r="R65" s="169"/>
      <c r="S65" s="169" t="s">
        <v>33</v>
      </c>
      <c r="T65" s="169" t="s">
        <v>45</v>
      </c>
      <c r="U65" s="169">
        <v>3142691</v>
      </c>
      <c r="V65" s="198">
        <v>4310.34</v>
      </c>
      <c r="W65" s="197">
        <v>43593</v>
      </c>
      <c r="X65" s="199" t="s">
        <v>257</v>
      </c>
    </row>
    <row r="66" spans="1:34" s="150" customFormat="1" ht="25" customHeight="1" x14ac:dyDescent="0.35">
      <c r="A66" s="66"/>
      <c r="B66" s="233"/>
      <c r="C66" s="189"/>
      <c r="D66" s="189"/>
      <c r="E66" s="189"/>
      <c r="F66" s="171">
        <f t="shared" si="14"/>
        <v>0</v>
      </c>
      <c r="G66" s="153"/>
      <c r="H66" s="165"/>
      <c r="I66" s="166"/>
      <c r="J66" s="163"/>
      <c r="K66" s="166"/>
      <c r="L66" s="171">
        <f t="shared" si="15"/>
        <v>0</v>
      </c>
      <c r="M66" s="153"/>
      <c r="N66" s="157">
        <f t="shared" si="16"/>
        <v>0</v>
      </c>
      <c r="O66" s="153"/>
      <c r="P66" s="197">
        <v>43593</v>
      </c>
      <c r="Q66" s="169" t="s">
        <v>32</v>
      </c>
      <c r="R66" s="169"/>
      <c r="S66" s="169" t="s">
        <v>33</v>
      </c>
      <c r="T66" s="169" t="s">
        <v>45</v>
      </c>
      <c r="U66" s="169">
        <v>3142896</v>
      </c>
      <c r="V66" s="198">
        <v>2084.0500000000002</v>
      </c>
      <c r="W66" s="197">
        <v>43593</v>
      </c>
      <c r="X66" s="199" t="s">
        <v>258</v>
      </c>
    </row>
    <row r="67" spans="1:34" s="150" customFormat="1" ht="25" customHeight="1" x14ac:dyDescent="0.35">
      <c r="A67" s="66"/>
      <c r="B67" s="233"/>
      <c r="C67" s="189"/>
      <c r="D67" s="189"/>
      <c r="E67" s="189"/>
      <c r="F67" s="171">
        <f t="shared" si="14"/>
        <v>0</v>
      </c>
      <c r="G67" s="153"/>
      <c r="H67" s="165"/>
      <c r="I67" s="166"/>
      <c r="J67" s="163"/>
      <c r="K67" s="166"/>
      <c r="L67" s="171">
        <f t="shared" si="15"/>
        <v>0</v>
      </c>
      <c r="M67" s="153"/>
      <c r="N67" s="157">
        <f t="shared" si="16"/>
        <v>0</v>
      </c>
      <c r="O67" s="153"/>
      <c r="P67" s="197">
        <v>43593</v>
      </c>
      <c r="Q67" s="169" t="s">
        <v>32</v>
      </c>
      <c r="R67" s="169"/>
      <c r="S67" s="169" t="s">
        <v>33</v>
      </c>
      <c r="T67" s="169" t="s">
        <v>45</v>
      </c>
      <c r="U67" s="169">
        <v>3143030</v>
      </c>
      <c r="V67" s="198">
        <v>1215.52</v>
      </c>
      <c r="W67" s="197">
        <v>43593</v>
      </c>
      <c r="X67" s="199" t="s">
        <v>259</v>
      </c>
    </row>
    <row r="68" spans="1:34" s="150" customFormat="1" ht="25" customHeight="1" x14ac:dyDescent="0.35">
      <c r="A68" s="66"/>
      <c r="B68" s="233"/>
      <c r="C68" s="189"/>
      <c r="D68" s="189"/>
      <c r="E68" s="189"/>
      <c r="F68" s="171">
        <f t="shared" si="14"/>
        <v>0</v>
      </c>
      <c r="G68" s="153"/>
      <c r="H68" s="165"/>
      <c r="I68" s="166"/>
      <c r="J68" s="163"/>
      <c r="K68" s="166"/>
      <c r="L68" s="171">
        <f t="shared" si="15"/>
        <v>0</v>
      </c>
      <c r="M68" s="153"/>
      <c r="N68" s="157">
        <f t="shared" si="16"/>
        <v>0</v>
      </c>
      <c r="O68" s="153"/>
      <c r="P68" s="197">
        <v>43593</v>
      </c>
      <c r="Q68" s="169" t="s">
        <v>32</v>
      </c>
      <c r="R68" s="169"/>
      <c r="S68" s="169" t="s">
        <v>33</v>
      </c>
      <c r="T68" s="169" t="s">
        <v>45</v>
      </c>
      <c r="U68" s="169">
        <v>3143182</v>
      </c>
      <c r="V68" s="198">
        <v>2586.21</v>
      </c>
      <c r="W68" s="197">
        <v>43593</v>
      </c>
      <c r="X68" s="199" t="s">
        <v>260</v>
      </c>
    </row>
    <row r="69" spans="1:34" s="150" customFormat="1" ht="25" customHeight="1" x14ac:dyDescent="0.35">
      <c r="A69" s="66"/>
      <c r="B69" s="233"/>
      <c r="C69" s="189"/>
      <c r="D69" s="189"/>
      <c r="E69" s="189"/>
      <c r="F69" s="171">
        <f t="shared" si="14"/>
        <v>0</v>
      </c>
      <c r="G69" s="153"/>
      <c r="H69" s="165"/>
      <c r="I69" s="166"/>
      <c r="J69" s="163"/>
      <c r="K69" s="166"/>
      <c r="L69" s="171">
        <f t="shared" si="15"/>
        <v>0</v>
      </c>
      <c r="M69" s="153"/>
      <c r="N69" s="157">
        <f t="shared" si="16"/>
        <v>0</v>
      </c>
      <c r="O69" s="153"/>
      <c r="P69" s="197">
        <v>43593</v>
      </c>
      <c r="Q69" s="169" t="s">
        <v>32</v>
      </c>
      <c r="R69" s="169"/>
      <c r="S69" s="169" t="s">
        <v>33</v>
      </c>
      <c r="T69" s="169" t="s">
        <v>45</v>
      </c>
      <c r="U69" s="169">
        <v>3143324</v>
      </c>
      <c r="V69" s="198">
        <v>6018.57</v>
      </c>
      <c r="W69" s="197">
        <v>43593</v>
      </c>
      <c r="X69" s="199" t="s">
        <v>261</v>
      </c>
    </row>
    <row r="70" spans="1:34" s="150" customFormat="1" ht="25" customHeight="1" x14ac:dyDescent="0.35">
      <c r="A70" s="66"/>
      <c r="B70" s="233"/>
      <c r="C70" s="189"/>
      <c r="D70" s="189"/>
      <c r="E70" s="189"/>
      <c r="F70" s="171">
        <f t="shared" si="14"/>
        <v>0</v>
      </c>
      <c r="G70" s="153"/>
      <c r="H70" s="165"/>
      <c r="I70" s="166"/>
      <c r="J70" s="163"/>
      <c r="K70" s="166"/>
      <c r="L70" s="171">
        <f t="shared" si="15"/>
        <v>0</v>
      </c>
      <c r="M70" s="153"/>
      <c r="N70" s="157">
        <f t="shared" si="16"/>
        <v>0</v>
      </c>
      <c r="O70" s="153"/>
      <c r="P70" s="197">
        <v>43593</v>
      </c>
      <c r="Q70" s="169" t="s">
        <v>32</v>
      </c>
      <c r="R70" s="169"/>
      <c r="S70" s="169" t="s">
        <v>33</v>
      </c>
      <c r="T70" s="169" t="s">
        <v>45</v>
      </c>
      <c r="U70" s="169">
        <v>3143514</v>
      </c>
      <c r="V70" s="198">
        <v>3651.69</v>
      </c>
      <c r="W70" s="197">
        <v>43593</v>
      </c>
      <c r="X70" s="199" t="s">
        <v>262</v>
      </c>
    </row>
    <row r="71" spans="1:34" s="150" customFormat="1" ht="25" customHeight="1" x14ac:dyDescent="0.35">
      <c r="A71" s="66"/>
      <c r="B71" s="233"/>
      <c r="C71" s="189"/>
      <c r="D71" s="189"/>
      <c r="E71" s="189"/>
      <c r="F71" s="171">
        <f t="shared" si="14"/>
        <v>0</v>
      </c>
      <c r="G71" s="153"/>
      <c r="H71" s="165"/>
      <c r="I71" s="166"/>
      <c r="J71" s="163"/>
      <c r="K71" s="166"/>
      <c r="L71" s="171">
        <f t="shared" si="15"/>
        <v>0</v>
      </c>
      <c r="M71" s="153"/>
      <c r="N71" s="157">
        <f t="shared" si="16"/>
        <v>0</v>
      </c>
      <c r="O71" s="153"/>
      <c r="P71" s="197">
        <v>43593</v>
      </c>
      <c r="Q71" s="169" t="s">
        <v>32</v>
      </c>
      <c r="R71" s="169"/>
      <c r="S71" s="169" t="s">
        <v>33</v>
      </c>
      <c r="T71" s="169" t="s">
        <v>45</v>
      </c>
      <c r="U71" s="169">
        <v>3143725</v>
      </c>
      <c r="V71" s="198">
        <v>508.62</v>
      </c>
      <c r="W71" s="197">
        <v>43593</v>
      </c>
      <c r="X71" s="199" t="s">
        <v>263</v>
      </c>
    </row>
    <row r="72" spans="1:34" s="150" customFormat="1" ht="25" customHeight="1" x14ac:dyDescent="0.35">
      <c r="A72" s="93"/>
      <c r="B72" s="233"/>
      <c r="C72" s="189"/>
      <c r="D72" s="189"/>
      <c r="E72" s="189"/>
      <c r="F72" s="171">
        <f t="shared" si="14"/>
        <v>0</v>
      </c>
      <c r="G72" s="153"/>
      <c r="H72" s="165"/>
      <c r="I72" s="166"/>
      <c r="J72" s="163"/>
      <c r="K72" s="166"/>
      <c r="L72" s="171">
        <f t="shared" si="15"/>
        <v>0</v>
      </c>
      <c r="M72" s="153"/>
      <c r="N72" s="157">
        <f t="shared" si="16"/>
        <v>0</v>
      </c>
      <c r="O72" s="153"/>
      <c r="P72" s="197"/>
      <c r="Q72" s="169"/>
      <c r="R72" s="169"/>
      <c r="S72" s="169"/>
      <c r="T72" s="169"/>
      <c r="U72" s="169"/>
      <c r="V72" s="198"/>
      <c r="W72" s="197"/>
      <c r="X72" s="199"/>
    </row>
    <row r="73" spans="1:34" s="150" customFormat="1" ht="25" customHeight="1" thickBot="1" x14ac:dyDescent="0.4">
      <c r="A73" s="235" t="s">
        <v>47</v>
      </c>
      <c r="B73" s="228">
        <f>+B58+B59+B60+B61+B62+B63+B64+B65+B66+B67+B68+B69+B70+B71+B72</f>
        <v>0</v>
      </c>
      <c r="C73" s="228">
        <f>+C58+C59+C60+C61+C62+C63+C64+C65+C66+C67+C68+C69+C70+C71+C72</f>
        <v>21874.17</v>
      </c>
      <c r="D73" s="228">
        <f t="shared" ref="D73:E73" si="17">+D58+D59+D60+D61+D62+D63+D64+D65+D66+D67+D68+D69+D70+D71+D72</f>
        <v>0</v>
      </c>
      <c r="E73" s="228">
        <f t="shared" si="17"/>
        <v>0</v>
      </c>
      <c r="F73" s="178">
        <f>+F58+F59+F60+F61+F62+F63+F64+F65+F66+F67+F68+F69+F70+F71+F72</f>
        <v>21874.17</v>
      </c>
      <c r="G73" s="153"/>
      <c r="H73" s="175">
        <f>+H58+H59+H60+H61+H62+H63+H64+H65+H66+H67+H68+H69+H70+H71+H72</f>
        <v>0</v>
      </c>
      <c r="I73" s="176">
        <f t="shared" ref="I73:L73" si="18">+I58+I59+I60+I61+I62+I63+I64+I65+I66+I67+I68+I69+I70+I71+I72</f>
        <v>0</v>
      </c>
      <c r="J73" s="177">
        <f t="shared" si="18"/>
        <v>0</v>
      </c>
      <c r="K73" s="176">
        <f t="shared" si="18"/>
        <v>0</v>
      </c>
      <c r="L73" s="178">
        <f t="shared" si="18"/>
        <v>0</v>
      </c>
      <c r="M73" s="153"/>
      <c r="N73" s="221">
        <f>+N58++N59+N60+N61+N62+N63+N64+N65+N66+N67+N68+N69+N70+N71+N72</f>
        <v>21874.17</v>
      </c>
      <c r="O73" s="153"/>
      <c r="P73" s="222"/>
      <c r="Q73" s="181"/>
      <c r="R73" s="181"/>
      <c r="S73" s="181"/>
      <c r="T73" s="181"/>
      <c r="U73" s="181"/>
      <c r="V73" s="236">
        <f>+V58++V59+V60+V61+V62+V63+V64+V65+V66+V67+V68+V69+V70+V71+V72</f>
        <v>52369.020000000004</v>
      </c>
      <c r="W73" s="222"/>
      <c r="X73" s="224"/>
    </row>
    <row r="74" spans="1:34" s="239" customFormat="1" ht="25" customHeight="1" x14ac:dyDescent="0.35">
      <c r="A74" s="88" t="s">
        <v>106</v>
      </c>
      <c r="B74" s="185"/>
      <c r="C74" s="185">
        <v>42421.57</v>
      </c>
      <c r="D74" s="185"/>
      <c r="E74" s="185"/>
      <c r="F74" s="152">
        <f t="shared" ref="F74:F75" si="19">+B74+C74+D74+E74</f>
        <v>42421.57</v>
      </c>
      <c r="G74" s="237"/>
      <c r="H74" s="186"/>
      <c r="I74" s="187"/>
      <c r="J74" s="151"/>
      <c r="K74" s="187"/>
      <c r="L74" s="152">
        <f t="shared" ref="L74:L75" si="20">SUM(H74:K74)</f>
        <v>0</v>
      </c>
      <c r="M74" s="237"/>
      <c r="N74" s="188">
        <f t="shared" ref="N74:N75" si="21">F74-L74</f>
        <v>42421.57</v>
      </c>
      <c r="O74" s="237"/>
      <c r="P74" s="225"/>
      <c r="Q74" s="159"/>
      <c r="R74" s="159"/>
      <c r="S74" s="159"/>
      <c r="T74" s="159"/>
      <c r="U74" s="159"/>
      <c r="V74" s="238">
        <v>0</v>
      </c>
      <c r="W74" s="225"/>
      <c r="X74" s="227"/>
      <c r="AH74" s="150"/>
    </row>
    <row r="75" spans="1:34" s="150" customFormat="1" ht="25" customHeight="1" x14ac:dyDescent="0.35">
      <c r="A75" s="127"/>
      <c r="B75" s="233"/>
      <c r="C75" s="233"/>
      <c r="D75" s="233"/>
      <c r="E75" s="233"/>
      <c r="F75" s="164">
        <f t="shared" si="19"/>
        <v>0</v>
      </c>
      <c r="G75" s="153"/>
      <c r="H75" s="240"/>
      <c r="I75" s="241"/>
      <c r="J75" s="162"/>
      <c r="K75" s="241"/>
      <c r="L75" s="164">
        <f t="shared" si="20"/>
        <v>0</v>
      </c>
      <c r="M75" s="153"/>
      <c r="N75" s="167">
        <f t="shared" si="21"/>
        <v>0</v>
      </c>
      <c r="O75" s="153"/>
      <c r="P75" s="242"/>
      <c r="Q75" s="243"/>
      <c r="R75" s="243"/>
      <c r="S75" s="243"/>
      <c r="T75" s="243"/>
      <c r="U75" s="243"/>
      <c r="V75" s="244">
        <v>0</v>
      </c>
      <c r="W75" s="242"/>
      <c r="X75" s="245"/>
    </row>
    <row r="76" spans="1:34" s="248" customFormat="1" ht="25" customHeight="1" thickBot="1" x14ac:dyDescent="0.4">
      <c r="A76" s="76" t="s">
        <v>47</v>
      </c>
      <c r="B76" s="190">
        <f>+B74+B75</f>
        <v>0</v>
      </c>
      <c r="C76" s="190">
        <f t="shared" ref="C76:F76" si="22">+C74+C75</f>
        <v>42421.57</v>
      </c>
      <c r="D76" s="190">
        <f t="shared" si="22"/>
        <v>0</v>
      </c>
      <c r="E76" s="190">
        <f t="shared" si="22"/>
        <v>0</v>
      </c>
      <c r="F76" s="174">
        <f t="shared" si="22"/>
        <v>42421.57</v>
      </c>
      <c r="G76" s="246"/>
      <c r="H76" s="191">
        <f>+H74+H75</f>
        <v>0</v>
      </c>
      <c r="I76" s="192">
        <f t="shared" ref="I76:L76" si="23">+I74+I75</f>
        <v>0</v>
      </c>
      <c r="J76" s="192">
        <f t="shared" si="23"/>
        <v>0</v>
      </c>
      <c r="K76" s="192">
        <f t="shared" si="23"/>
        <v>0</v>
      </c>
      <c r="L76" s="174">
        <f t="shared" si="23"/>
        <v>0</v>
      </c>
      <c r="M76" s="246"/>
      <c r="N76" s="247">
        <f>+N74+N75</f>
        <v>42421.57</v>
      </c>
      <c r="O76" s="246"/>
      <c r="P76" s="230"/>
      <c r="Q76" s="194"/>
      <c r="R76" s="194"/>
      <c r="S76" s="194"/>
      <c r="T76" s="194"/>
      <c r="U76" s="194"/>
      <c r="V76" s="223">
        <f>+V74+V75</f>
        <v>0</v>
      </c>
      <c r="W76" s="230"/>
      <c r="X76" s="232"/>
    </row>
    <row r="77" spans="1:34" s="239" customFormat="1" ht="25" customHeight="1" x14ac:dyDescent="0.35">
      <c r="A77" s="88" t="s">
        <v>121</v>
      </c>
      <c r="B77" s="185"/>
      <c r="C77" s="185">
        <v>53572.52</v>
      </c>
      <c r="D77" s="185"/>
      <c r="E77" s="185"/>
      <c r="F77" s="152">
        <f t="shared" ref="F77:F78" si="24">+B77+C77+D77+E77</f>
        <v>53572.52</v>
      </c>
      <c r="G77" s="237"/>
      <c r="H77" s="186"/>
      <c r="I77" s="187"/>
      <c r="J77" s="151"/>
      <c r="K77" s="187"/>
      <c r="L77" s="152">
        <f t="shared" ref="L77:L78" si="25">SUM(H77:K77)</f>
        <v>0</v>
      </c>
      <c r="M77" s="237"/>
      <c r="N77" s="188">
        <f t="shared" ref="N77:N78" si="26">F77-L77</f>
        <v>53572.52</v>
      </c>
      <c r="O77" s="237"/>
      <c r="P77" s="225"/>
      <c r="Q77" s="159"/>
      <c r="R77" s="159"/>
      <c r="S77" s="159"/>
      <c r="T77" s="159"/>
      <c r="U77" s="159"/>
      <c r="V77" s="238">
        <v>0</v>
      </c>
      <c r="W77" s="225"/>
      <c r="X77" s="227"/>
    </row>
    <row r="78" spans="1:34" s="150" customFormat="1" ht="25" customHeight="1" thickBot="1" x14ac:dyDescent="0.4">
      <c r="A78" s="249"/>
      <c r="B78" s="228"/>
      <c r="C78" s="228"/>
      <c r="D78" s="228"/>
      <c r="E78" s="228"/>
      <c r="F78" s="178">
        <f t="shared" si="24"/>
        <v>0</v>
      </c>
      <c r="G78" s="153"/>
      <c r="H78" s="240"/>
      <c r="I78" s="241"/>
      <c r="J78" s="162"/>
      <c r="K78" s="241"/>
      <c r="L78" s="164">
        <f t="shared" si="25"/>
        <v>0</v>
      </c>
      <c r="M78" s="153"/>
      <c r="N78" s="167">
        <f t="shared" si="26"/>
        <v>0</v>
      </c>
      <c r="O78" s="153"/>
      <c r="P78" s="242"/>
      <c r="Q78" s="243"/>
      <c r="R78" s="243"/>
      <c r="S78" s="243"/>
      <c r="T78" s="243"/>
      <c r="U78" s="243"/>
      <c r="V78" s="244">
        <v>0</v>
      </c>
      <c r="W78" s="242"/>
      <c r="X78" s="245"/>
    </row>
    <row r="79" spans="1:34" s="248" customFormat="1" ht="25" customHeight="1" thickBot="1" x14ac:dyDescent="0.4">
      <c r="A79" s="250" t="s">
        <v>47</v>
      </c>
      <c r="B79" s="251">
        <f>+B77+B78</f>
        <v>0</v>
      </c>
      <c r="C79" s="251">
        <f t="shared" ref="C79:F79" si="27">+C77+C78</f>
        <v>53572.52</v>
      </c>
      <c r="D79" s="251">
        <f t="shared" si="27"/>
        <v>0</v>
      </c>
      <c r="E79" s="251">
        <f t="shared" si="27"/>
        <v>0</v>
      </c>
      <c r="F79" s="252">
        <f t="shared" si="27"/>
        <v>53572.52</v>
      </c>
      <c r="G79" s="246"/>
      <c r="H79" s="191">
        <f>+H77+H78</f>
        <v>0</v>
      </c>
      <c r="I79" s="192">
        <f t="shared" ref="I79:L79" si="28">+I77+I78</f>
        <v>0</v>
      </c>
      <c r="J79" s="192">
        <f t="shared" si="28"/>
        <v>0</v>
      </c>
      <c r="K79" s="192">
        <f t="shared" si="28"/>
        <v>0</v>
      </c>
      <c r="L79" s="174">
        <f t="shared" si="28"/>
        <v>0</v>
      </c>
      <c r="M79" s="246"/>
      <c r="N79" s="247">
        <f>+N77+N78</f>
        <v>53572.52</v>
      </c>
      <c r="O79" s="246"/>
      <c r="P79" s="230"/>
      <c r="Q79" s="194"/>
      <c r="R79" s="194"/>
      <c r="S79" s="194"/>
      <c r="T79" s="194"/>
      <c r="U79" s="194"/>
      <c r="V79" s="223">
        <f>+V77+V78</f>
        <v>0</v>
      </c>
      <c r="W79" s="230"/>
      <c r="X79" s="232"/>
    </row>
    <row r="80" spans="1:34" s="239" customFormat="1" ht="25" customHeight="1" x14ac:dyDescent="0.35">
      <c r="A80" s="53" t="s">
        <v>138</v>
      </c>
      <c r="B80" s="185"/>
      <c r="C80" s="185">
        <v>62241.97</v>
      </c>
      <c r="D80" s="185"/>
      <c r="E80" s="185"/>
      <c r="F80" s="152">
        <f t="shared" ref="F80" si="29">+B80+C80+D80+E80</f>
        <v>62241.97</v>
      </c>
      <c r="G80" s="237"/>
      <c r="H80" s="186"/>
      <c r="I80" s="187"/>
      <c r="J80" s="151"/>
      <c r="K80" s="187"/>
      <c r="L80" s="152">
        <f t="shared" ref="L80" si="30">SUM(H80:K80)</f>
        <v>0</v>
      </c>
      <c r="M80" s="237"/>
      <c r="N80" s="188">
        <f t="shared" ref="N80" si="31">F80-L80</f>
        <v>62241.97</v>
      </c>
      <c r="O80" s="237"/>
      <c r="P80" s="225">
        <v>43692</v>
      </c>
      <c r="Q80" s="159" t="s">
        <v>32</v>
      </c>
      <c r="R80" s="159"/>
      <c r="S80" s="159" t="s">
        <v>33</v>
      </c>
      <c r="T80" s="159" t="s">
        <v>45</v>
      </c>
      <c r="U80" s="159">
        <v>6957730</v>
      </c>
      <c r="V80" s="238">
        <v>6896.55</v>
      </c>
      <c r="W80" s="225">
        <v>43692</v>
      </c>
      <c r="X80" s="227" t="s">
        <v>237</v>
      </c>
    </row>
    <row r="81" spans="1:24" s="150" customFormat="1" ht="25" customHeight="1" x14ac:dyDescent="0.35">
      <c r="A81" s="66"/>
      <c r="B81" s="189"/>
      <c r="C81" s="189"/>
      <c r="D81" s="189"/>
      <c r="E81" s="189"/>
      <c r="F81" s="171"/>
      <c r="G81" s="153"/>
      <c r="H81" s="165"/>
      <c r="I81" s="166"/>
      <c r="J81" s="163"/>
      <c r="K81" s="166"/>
      <c r="L81" s="171"/>
      <c r="M81" s="153"/>
      <c r="N81" s="157"/>
      <c r="O81" s="153"/>
      <c r="P81" s="197">
        <v>43692</v>
      </c>
      <c r="Q81" s="169" t="s">
        <v>32</v>
      </c>
      <c r="R81" s="169"/>
      <c r="S81" s="169" t="s">
        <v>33</v>
      </c>
      <c r="T81" s="169" t="s">
        <v>45</v>
      </c>
      <c r="U81" s="169">
        <v>6957912</v>
      </c>
      <c r="V81" s="198">
        <v>2780.17</v>
      </c>
      <c r="W81" s="197">
        <v>43692</v>
      </c>
      <c r="X81" s="199" t="s">
        <v>238</v>
      </c>
    </row>
    <row r="82" spans="1:24" s="150" customFormat="1" ht="25" customHeight="1" x14ac:dyDescent="0.35">
      <c r="A82" s="66"/>
      <c r="B82" s="189"/>
      <c r="C82" s="189"/>
      <c r="D82" s="189"/>
      <c r="E82" s="189"/>
      <c r="F82" s="171"/>
      <c r="G82" s="153"/>
      <c r="H82" s="165"/>
      <c r="I82" s="166"/>
      <c r="J82" s="163"/>
      <c r="K82" s="166"/>
      <c r="L82" s="171"/>
      <c r="M82" s="153"/>
      <c r="N82" s="157"/>
      <c r="O82" s="153"/>
      <c r="P82" s="197">
        <v>43692</v>
      </c>
      <c r="Q82" s="169" t="s">
        <v>32</v>
      </c>
      <c r="R82" s="169"/>
      <c r="S82" s="169" t="s">
        <v>33</v>
      </c>
      <c r="T82" s="169" t="s">
        <v>45</v>
      </c>
      <c r="U82" s="169">
        <v>6958101</v>
      </c>
      <c r="V82" s="198">
        <v>3045.8</v>
      </c>
      <c r="W82" s="197">
        <v>43692</v>
      </c>
      <c r="X82" s="199" t="s">
        <v>239</v>
      </c>
    </row>
    <row r="83" spans="1:24" s="150" customFormat="1" ht="25" customHeight="1" x14ac:dyDescent="0.35">
      <c r="A83" s="66"/>
      <c r="B83" s="189"/>
      <c r="C83" s="189"/>
      <c r="D83" s="189"/>
      <c r="E83" s="189"/>
      <c r="F83" s="171"/>
      <c r="G83" s="153"/>
      <c r="H83" s="165"/>
      <c r="I83" s="166"/>
      <c r="J83" s="163"/>
      <c r="K83" s="166"/>
      <c r="L83" s="171"/>
      <c r="M83" s="153"/>
      <c r="N83" s="157"/>
      <c r="O83" s="153"/>
      <c r="P83" s="197">
        <v>43692</v>
      </c>
      <c r="Q83" s="169" t="s">
        <v>32</v>
      </c>
      <c r="R83" s="169"/>
      <c r="S83" s="169" t="s">
        <v>33</v>
      </c>
      <c r="T83" s="169" t="s">
        <v>45</v>
      </c>
      <c r="U83" s="169">
        <v>6958260</v>
      </c>
      <c r="V83" s="198">
        <v>2500</v>
      </c>
      <c r="W83" s="197">
        <v>43692</v>
      </c>
      <c r="X83" s="199" t="s">
        <v>240</v>
      </c>
    </row>
    <row r="84" spans="1:24" s="150" customFormat="1" ht="25" customHeight="1" x14ac:dyDescent="0.35">
      <c r="A84" s="66"/>
      <c r="B84" s="189"/>
      <c r="C84" s="189"/>
      <c r="D84" s="189"/>
      <c r="E84" s="189"/>
      <c r="F84" s="171"/>
      <c r="G84" s="153"/>
      <c r="H84" s="165"/>
      <c r="I84" s="166"/>
      <c r="J84" s="163"/>
      <c r="K84" s="166"/>
      <c r="L84" s="171"/>
      <c r="M84" s="153"/>
      <c r="N84" s="157"/>
      <c r="O84" s="153"/>
      <c r="P84" s="197">
        <v>43692</v>
      </c>
      <c r="Q84" s="169" t="s">
        <v>32</v>
      </c>
      <c r="R84" s="169"/>
      <c r="S84" s="169" t="s">
        <v>33</v>
      </c>
      <c r="T84" s="169" t="s">
        <v>45</v>
      </c>
      <c r="U84" s="169">
        <v>6958551</v>
      </c>
      <c r="V84" s="198">
        <v>6896.55</v>
      </c>
      <c r="W84" s="197">
        <v>43692</v>
      </c>
      <c r="X84" s="199" t="s">
        <v>241</v>
      </c>
    </row>
    <row r="85" spans="1:24" s="150" customFormat="1" ht="25" customHeight="1" x14ac:dyDescent="0.35">
      <c r="A85" s="66"/>
      <c r="B85" s="189"/>
      <c r="C85" s="189"/>
      <c r="D85" s="189"/>
      <c r="E85" s="189"/>
      <c r="F85" s="171"/>
      <c r="G85" s="153"/>
      <c r="H85" s="165"/>
      <c r="I85" s="166"/>
      <c r="J85" s="163"/>
      <c r="K85" s="166"/>
      <c r="L85" s="171"/>
      <c r="M85" s="153"/>
      <c r="N85" s="157"/>
      <c r="O85" s="153"/>
      <c r="P85" s="197">
        <v>43692</v>
      </c>
      <c r="Q85" s="169" t="s">
        <v>32</v>
      </c>
      <c r="R85" s="169"/>
      <c r="S85" s="169" t="s">
        <v>33</v>
      </c>
      <c r="T85" s="169" t="s">
        <v>45</v>
      </c>
      <c r="U85" s="169">
        <v>6958756</v>
      </c>
      <c r="V85" s="198">
        <v>4247.84</v>
      </c>
      <c r="W85" s="197">
        <v>43692</v>
      </c>
      <c r="X85" s="199" t="s">
        <v>242</v>
      </c>
    </row>
    <row r="86" spans="1:24" s="150" customFormat="1" ht="25" customHeight="1" x14ac:dyDescent="0.35">
      <c r="A86" s="102"/>
      <c r="B86" s="200"/>
      <c r="C86" s="200"/>
      <c r="D86" s="200"/>
      <c r="E86" s="200"/>
      <c r="F86" s="201"/>
      <c r="G86" s="202"/>
      <c r="H86" s="203"/>
      <c r="I86" s="204"/>
      <c r="J86" s="205"/>
      <c r="K86" s="204"/>
      <c r="L86" s="201"/>
      <c r="M86" s="202"/>
      <c r="N86" s="206"/>
      <c r="O86" s="202"/>
      <c r="P86" s="207">
        <v>43692</v>
      </c>
      <c r="Q86" s="208" t="s">
        <v>32</v>
      </c>
      <c r="R86" s="208"/>
      <c r="S86" s="208" t="s">
        <v>33</v>
      </c>
      <c r="T86" s="208" t="s">
        <v>45</v>
      </c>
      <c r="U86" s="208">
        <v>6958907</v>
      </c>
      <c r="V86" s="209">
        <v>5172.41</v>
      </c>
      <c r="W86" s="207">
        <v>43692</v>
      </c>
      <c r="X86" s="210" t="s">
        <v>243</v>
      </c>
    </row>
    <row r="87" spans="1:24" s="150" customFormat="1" ht="25" customHeight="1" x14ac:dyDescent="0.35">
      <c r="A87" s="66" t="s">
        <v>138</v>
      </c>
      <c r="B87" s="189"/>
      <c r="C87" s="189"/>
      <c r="D87" s="189"/>
      <c r="E87" s="189"/>
      <c r="F87" s="171"/>
      <c r="G87" s="153"/>
      <c r="H87" s="165"/>
      <c r="I87" s="166"/>
      <c r="J87" s="163"/>
      <c r="K87" s="166"/>
      <c r="L87" s="171"/>
      <c r="M87" s="153"/>
      <c r="N87" s="157"/>
      <c r="O87" s="153"/>
      <c r="P87" s="197">
        <v>43692</v>
      </c>
      <c r="Q87" s="169" t="s">
        <v>32</v>
      </c>
      <c r="R87" s="169"/>
      <c r="S87" s="169" t="s">
        <v>33</v>
      </c>
      <c r="T87" s="169" t="s">
        <v>45</v>
      </c>
      <c r="U87" s="169">
        <v>6959113</v>
      </c>
      <c r="V87" s="198">
        <v>3232.76</v>
      </c>
      <c r="W87" s="197">
        <v>43692</v>
      </c>
      <c r="X87" s="199" t="s">
        <v>244</v>
      </c>
    </row>
    <row r="88" spans="1:24" s="150" customFormat="1" ht="25" customHeight="1" x14ac:dyDescent="0.35">
      <c r="A88" s="66"/>
      <c r="B88" s="189"/>
      <c r="C88" s="189"/>
      <c r="D88" s="189"/>
      <c r="E88" s="189"/>
      <c r="F88" s="171"/>
      <c r="G88" s="153"/>
      <c r="H88" s="165"/>
      <c r="I88" s="166"/>
      <c r="J88" s="163"/>
      <c r="K88" s="166"/>
      <c r="L88" s="171"/>
      <c r="M88" s="153"/>
      <c r="N88" s="157"/>
      <c r="O88" s="153"/>
      <c r="P88" s="197">
        <v>43692</v>
      </c>
      <c r="Q88" s="169" t="s">
        <v>32</v>
      </c>
      <c r="R88" s="169"/>
      <c r="S88" s="169" t="s">
        <v>33</v>
      </c>
      <c r="T88" s="169" t="s">
        <v>45</v>
      </c>
      <c r="U88" s="169">
        <v>6959301</v>
      </c>
      <c r="V88" s="198">
        <v>6633.11</v>
      </c>
      <c r="W88" s="197">
        <v>43692</v>
      </c>
      <c r="X88" s="199" t="s">
        <v>264</v>
      </c>
    </row>
    <row r="89" spans="1:24" s="150" customFormat="1" ht="25" customHeight="1" x14ac:dyDescent="0.35">
      <c r="A89" s="66"/>
      <c r="B89" s="189"/>
      <c r="C89" s="189"/>
      <c r="D89" s="189"/>
      <c r="E89" s="189"/>
      <c r="F89" s="171"/>
      <c r="G89" s="153"/>
      <c r="H89" s="165"/>
      <c r="I89" s="166"/>
      <c r="J89" s="163"/>
      <c r="K89" s="166"/>
      <c r="L89" s="171"/>
      <c r="M89" s="153"/>
      <c r="N89" s="157"/>
      <c r="O89" s="153"/>
      <c r="P89" s="197">
        <v>43692</v>
      </c>
      <c r="Q89" s="169" t="s">
        <v>32</v>
      </c>
      <c r="R89" s="169"/>
      <c r="S89" s="169" t="s">
        <v>33</v>
      </c>
      <c r="T89" s="169" t="s">
        <v>45</v>
      </c>
      <c r="U89" s="169">
        <v>6959452</v>
      </c>
      <c r="V89" s="198">
        <v>1016.38</v>
      </c>
      <c r="W89" s="197">
        <v>43692</v>
      </c>
      <c r="X89" s="199" t="s">
        <v>245</v>
      </c>
    </row>
    <row r="90" spans="1:24" s="248" customFormat="1" ht="25" customHeight="1" thickBot="1" x14ac:dyDescent="0.4">
      <c r="A90" s="253" t="s">
        <v>47</v>
      </c>
      <c r="B90" s="254">
        <f>+B80+B81+B82+B83+B84+B85+B86+B87+B88+B89</f>
        <v>0</v>
      </c>
      <c r="C90" s="254">
        <f>+C80+C81+C82+C83+C84+C85+C86+C87+C88+C89</f>
        <v>62241.97</v>
      </c>
      <c r="D90" s="254">
        <f t="shared" ref="D90:N90" si="32">+D80+D81+D82+D83+D84+D85+D86+D87+D88+D89</f>
        <v>0</v>
      </c>
      <c r="E90" s="254">
        <f t="shared" si="32"/>
        <v>0</v>
      </c>
      <c r="F90" s="255">
        <f t="shared" si="32"/>
        <v>62241.97</v>
      </c>
      <c r="G90" s="246"/>
      <c r="H90" s="256">
        <f t="shared" si="32"/>
        <v>0</v>
      </c>
      <c r="I90" s="254">
        <f t="shared" si="32"/>
        <v>0</v>
      </c>
      <c r="J90" s="254">
        <f t="shared" si="32"/>
        <v>0</v>
      </c>
      <c r="K90" s="254">
        <f t="shared" si="32"/>
        <v>0</v>
      </c>
      <c r="L90" s="257">
        <f t="shared" si="32"/>
        <v>0</v>
      </c>
      <c r="M90" s="246"/>
      <c r="N90" s="258">
        <f t="shared" si="32"/>
        <v>62241.97</v>
      </c>
      <c r="O90" s="246"/>
      <c r="P90" s="230"/>
      <c r="Q90" s="194"/>
      <c r="R90" s="194"/>
      <c r="S90" s="194"/>
      <c r="T90" s="194"/>
      <c r="U90" s="194"/>
      <c r="V90" s="236">
        <f>+V80+V81+V82+V83+V84+V85+V86+V87+V88+V89</f>
        <v>42421.57</v>
      </c>
      <c r="W90" s="230"/>
      <c r="X90" s="232"/>
    </row>
    <row r="91" spans="1:24" s="239" customFormat="1" ht="25" customHeight="1" x14ac:dyDescent="0.35">
      <c r="A91" s="93" t="s">
        <v>156</v>
      </c>
      <c r="B91" s="189"/>
      <c r="C91" s="189">
        <v>35338.120000000003</v>
      </c>
      <c r="D91" s="189"/>
      <c r="E91" s="189"/>
      <c r="F91" s="171">
        <f t="shared" ref="F91:F92" si="33">+B91+C91+D91+E91</f>
        <v>35338.120000000003</v>
      </c>
      <c r="G91" s="237"/>
      <c r="H91" s="165"/>
      <c r="I91" s="166"/>
      <c r="J91" s="163"/>
      <c r="K91" s="166"/>
      <c r="L91" s="171">
        <f t="shared" ref="L91:L92" si="34">SUM(H91:K91)</f>
        <v>0</v>
      </c>
      <c r="M91" s="237"/>
      <c r="N91" s="188">
        <f t="shared" ref="N91:N92" si="35">F91-L91</f>
        <v>35338.120000000003</v>
      </c>
      <c r="O91" s="237"/>
      <c r="P91" s="225"/>
      <c r="Q91" s="159"/>
      <c r="R91" s="159"/>
      <c r="S91" s="159"/>
      <c r="T91" s="159"/>
      <c r="U91" s="159"/>
      <c r="V91" s="238">
        <v>0</v>
      </c>
      <c r="W91" s="225"/>
      <c r="X91" s="227"/>
    </row>
    <row r="92" spans="1:24" s="150" customFormat="1" ht="25" customHeight="1" x14ac:dyDescent="0.35">
      <c r="A92" s="127"/>
      <c r="B92" s="233"/>
      <c r="C92" s="233"/>
      <c r="D92" s="233"/>
      <c r="E92" s="233"/>
      <c r="F92" s="164">
        <f t="shared" si="33"/>
        <v>0</v>
      </c>
      <c r="G92" s="153"/>
      <c r="H92" s="240"/>
      <c r="I92" s="241"/>
      <c r="J92" s="162"/>
      <c r="K92" s="241"/>
      <c r="L92" s="164">
        <f t="shared" si="34"/>
        <v>0</v>
      </c>
      <c r="M92" s="153"/>
      <c r="N92" s="167">
        <f t="shared" si="35"/>
        <v>0</v>
      </c>
      <c r="O92" s="153"/>
      <c r="P92" s="242"/>
      <c r="Q92" s="243"/>
      <c r="R92" s="243"/>
      <c r="S92" s="243"/>
      <c r="T92" s="243"/>
      <c r="U92" s="243"/>
      <c r="V92" s="244">
        <v>0</v>
      </c>
      <c r="W92" s="242"/>
      <c r="X92" s="245"/>
    </row>
    <row r="93" spans="1:24" s="248" customFormat="1" ht="25" customHeight="1" thickBot="1" x14ac:dyDescent="0.4">
      <c r="A93" s="76" t="s">
        <v>47</v>
      </c>
      <c r="B93" s="190">
        <f>+B91+B92</f>
        <v>0</v>
      </c>
      <c r="C93" s="190">
        <f>+C91+C92</f>
        <v>35338.120000000003</v>
      </c>
      <c r="D93" s="190">
        <f t="shared" ref="D93:F93" si="36">+D91+D92</f>
        <v>0</v>
      </c>
      <c r="E93" s="190">
        <f t="shared" si="36"/>
        <v>0</v>
      </c>
      <c r="F93" s="174">
        <f t="shared" si="36"/>
        <v>35338.120000000003</v>
      </c>
      <c r="G93" s="246"/>
      <c r="H93" s="191">
        <f>+H91+H92</f>
        <v>0</v>
      </c>
      <c r="I93" s="192">
        <f t="shared" ref="I93:L93" si="37">+I91+I92</f>
        <v>0</v>
      </c>
      <c r="J93" s="192">
        <f t="shared" si="37"/>
        <v>0</v>
      </c>
      <c r="K93" s="192">
        <f t="shared" si="37"/>
        <v>0</v>
      </c>
      <c r="L93" s="174">
        <f t="shared" si="37"/>
        <v>0</v>
      </c>
      <c r="M93" s="246"/>
      <c r="N93" s="247">
        <f>+N91+N92</f>
        <v>35338.120000000003</v>
      </c>
      <c r="O93" s="246"/>
      <c r="P93" s="230"/>
      <c r="Q93" s="194"/>
      <c r="R93" s="194"/>
      <c r="S93" s="194"/>
      <c r="T93" s="194"/>
      <c r="U93" s="194"/>
      <c r="V93" s="223">
        <f>+V91+V92</f>
        <v>0</v>
      </c>
      <c r="W93" s="230"/>
      <c r="X93" s="232"/>
    </row>
    <row r="94" spans="1:24" s="239" customFormat="1" ht="25" customHeight="1" x14ac:dyDescent="0.35">
      <c r="A94" s="93" t="s">
        <v>169</v>
      </c>
      <c r="B94" s="189"/>
      <c r="C94" s="189">
        <v>48786.54</v>
      </c>
      <c r="D94" s="189"/>
      <c r="E94" s="189"/>
      <c r="F94" s="171">
        <f t="shared" ref="F94:F95" si="38">+B94+C94+D94+E94</f>
        <v>48786.54</v>
      </c>
      <c r="G94" s="237"/>
      <c r="H94" s="165"/>
      <c r="I94" s="166"/>
      <c r="J94" s="163"/>
      <c r="K94" s="166"/>
      <c r="L94" s="171">
        <f t="shared" ref="L94:L95" si="39">SUM(H94:K94)</f>
        <v>0</v>
      </c>
      <c r="M94" s="237"/>
      <c r="N94" s="188">
        <f t="shared" ref="N94:N95" si="40">F94-L94</f>
        <v>48786.54</v>
      </c>
      <c r="O94" s="237"/>
      <c r="P94" s="225"/>
      <c r="Q94" s="159"/>
      <c r="R94" s="159"/>
      <c r="S94" s="159"/>
      <c r="T94" s="159"/>
      <c r="U94" s="159"/>
      <c r="V94" s="238">
        <v>0</v>
      </c>
      <c r="W94" s="225"/>
      <c r="X94" s="227"/>
    </row>
    <row r="95" spans="1:24" s="150" customFormat="1" ht="25" customHeight="1" x14ac:dyDescent="0.35">
      <c r="A95" s="127"/>
      <c r="B95" s="233"/>
      <c r="C95" s="233"/>
      <c r="D95" s="233"/>
      <c r="E95" s="233"/>
      <c r="F95" s="164">
        <f t="shared" si="38"/>
        <v>0</v>
      </c>
      <c r="G95" s="153"/>
      <c r="H95" s="240"/>
      <c r="I95" s="241"/>
      <c r="J95" s="162"/>
      <c r="K95" s="241"/>
      <c r="L95" s="164">
        <f t="shared" si="39"/>
        <v>0</v>
      </c>
      <c r="M95" s="153"/>
      <c r="N95" s="167">
        <f t="shared" si="40"/>
        <v>0</v>
      </c>
      <c r="O95" s="153"/>
      <c r="P95" s="242"/>
      <c r="Q95" s="243"/>
      <c r="R95" s="243"/>
      <c r="S95" s="243"/>
      <c r="T95" s="243"/>
      <c r="U95" s="243"/>
      <c r="V95" s="244">
        <v>0</v>
      </c>
      <c r="W95" s="242"/>
      <c r="X95" s="245"/>
    </row>
    <row r="96" spans="1:24" s="248" customFormat="1" ht="25" customHeight="1" thickBot="1" x14ac:dyDescent="0.4">
      <c r="A96" s="76" t="s">
        <v>47</v>
      </c>
      <c r="B96" s="190">
        <f>+B94+B95</f>
        <v>0</v>
      </c>
      <c r="C96" s="190">
        <f t="shared" ref="C96:F96" si="41">+C94+C95</f>
        <v>48786.54</v>
      </c>
      <c r="D96" s="190">
        <f t="shared" si="41"/>
        <v>0</v>
      </c>
      <c r="E96" s="190">
        <f t="shared" si="41"/>
        <v>0</v>
      </c>
      <c r="F96" s="174">
        <f t="shared" si="41"/>
        <v>48786.54</v>
      </c>
      <c r="G96" s="246"/>
      <c r="H96" s="191">
        <f>+H94+H95</f>
        <v>0</v>
      </c>
      <c r="I96" s="192">
        <f t="shared" ref="I96:L96" si="42">+I94+I95</f>
        <v>0</v>
      </c>
      <c r="J96" s="192">
        <f t="shared" si="42"/>
        <v>0</v>
      </c>
      <c r="K96" s="192">
        <f t="shared" si="42"/>
        <v>0</v>
      </c>
      <c r="L96" s="174">
        <f t="shared" si="42"/>
        <v>0</v>
      </c>
      <c r="M96" s="246"/>
      <c r="N96" s="247">
        <f>+N94+N95</f>
        <v>48786.54</v>
      </c>
      <c r="O96" s="246"/>
      <c r="P96" s="230"/>
      <c r="Q96" s="194"/>
      <c r="R96" s="194"/>
      <c r="S96" s="194"/>
      <c r="T96" s="194"/>
      <c r="U96" s="194"/>
      <c r="V96" s="223">
        <f>+V94+V95</f>
        <v>0</v>
      </c>
      <c r="W96" s="230"/>
      <c r="X96" s="232"/>
    </row>
    <row r="97" spans="1:24" s="239" customFormat="1" ht="25" customHeight="1" x14ac:dyDescent="0.35">
      <c r="A97" s="53" t="s">
        <v>180</v>
      </c>
      <c r="B97" s="185"/>
      <c r="C97" s="185">
        <v>48571.39</v>
      </c>
      <c r="D97" s="185"/>
      <c r="E97" s="185"/>
      <c r="F97" s="152">
        <f>+B97+C97+D97+E97</f>
        <v>48571.39</v>
      </c>
      <c r="G97" s="237"/>
      <c r="H97" s="186"/>
      <c r="I97" s="187"/>
      <c r="J97" s="151"/>
      <c r="K97" s="187"/>
      <c r="L97" s="152">
        <f t="shared" ref="L97:L98" si="43">SUM(H97:K97)</f>
        <v>0</v>
      </c>
      <c r="M97" s="237"/>
      <c r="N97" s="188">
        <f t="shared" ref="N97:N98" si="44">F97-L97</f>
        <v>48571.39</v>
      </c>
      <c r="O97" s="237"/>
      <c r="P97" s="225">
        <v>43776</v>
      </c>
      <c r="Q97" s="159" t="s">
        <v>32</v>
      </c>
      <c r="R97" s="159"/>
      <c r="S97" s="159" t="s">
        <v>33</v>
      </c>
      <c r="T97" s="159" t="s">
        <v>45</v>
      </c>
      <c r="U97" s="159">
        <v>2260378</v>
      </c>
      <c r="V97" s="238">
        <v>5198.3900000000003</v>
      </c>
      <c r="W97" s="225">
        <v>43776</v>
      </c>
      <c r="X97" s="227" t="s">
        <v>265</v>
      </c>
    </row>
    <row r="98" spans="1:24" s="150" customFormat="1" ht="25" customHeight="1" x14ac:dyDescent="0.35">
      <c r="A98" s="66"/>
      <c r="B98" s="233"/>
      <c r="C98" s="233">
        <v>2194.52</v>
      </c>
      <c r="D98" s="233"/>
      <c r="E98" s="233"/>
      <c r="F98" s="164">
        <f>+B98+C98+D98+E98</f>
        <v>2194.52</v>
      </c>
      <c r="G98" s="153"/>
      <c r="H98" s="240"/>
      <c r="I98" s="241"/>
      <c r="J98" s="162"/>
      <c r="K98" s="241"/>
      <c r="L98" s="164">
        <f t="shared" si="43"/>
        <v>0</v>
      </c>
      <c r="M98" s="153"/>
      <c r="N98" s="167">
        <f t="shared" si="44"/>
        <v>2194.52</v>
      </c>
      <c r="O98" s="153"/>
      <c r="P98" s="242">
        <v>43776</v>
      </c>
      <c r="Q98" s="243" t="s">
        <v>32</v>
      </c>
      <c r="R98" s="243"/>
      <c r="S98" s="169" t="s">
        <v>33</v>
      </c>
      <c r="T98" s="169" t="s">
        <v>45</v>
      </c>
      <c r="U98" s="243">
        <v>2260441</v>
      </c>
      <c r="V98" s="244">
        <v>4525.87</v>
      </c>
      <c r="W98" s="242">
        <v>43776</v>
      </c>
      <c r="X98" s="245" t="s">
        <v>266</v>
      </c>
    </row>
    <row r="99" spans="1:24" s="150" customFormat="1" ht="25" customHeight="1" x14ac:dyDescent="0.35">
      <c r="A99" s="66"/>
      <c r="B99" s="228"/>
      <c r="C99" s="228"/>
      <c r="D99" s="228"/>
      <c r="E99" s="228"/>
      <c r="F99" s="178"/>
      <c r="G99" s="153"/>
      <c r="H99" s="175"/>
      <c r="I99" s="176"/>
      <c r="J99" s="176"/>
      <c r="K99" s="176"/>
      <c r="L99" s="178"/>
      <c r="M99" s="153"/>
      <c r="N99" s="221"/>
      <c r="O99" s="153"/>
      <c r="P99" s="229">
        <v>43776</v>
      </c>
      <c r="Q99" s="181" t="s">
        <v>32</v>
      </c>
      <c r="R99" s="181"/>
      <c r="S99" s="169" t="s">
        <v>33</v>
      </c>
      <c r="T99" s="169" t="s">
        <v>45</v>
      </c>
      <c r="U99" s="181">
        <v>2260496</v>
      </c>
      <c r="V99" s="236">
        <v>6896.55</v>
      </c>
      <c r="W99" s="229">
        <v>43776</v>
      </c>
      <c r="X99" s="224" t="s">
        <v>53</v>
      </c>
    </row>
    <row r="100" spans="1:24" s="150" customFormat="1" ht="25" customHeight="1" x14ac:dyDescent="0.35">
      <c r="A100" s="66"/>
      <c r="B100" s="228"/>
      <c r="C100" s="228"/>
      <c r="D100" s="228"/>
      <c r="E100" s="228"/>
      <c r="F100" s="178"/>
      <c r="G100" s="153"/>
      <c r="H100" s="175"/>
      <c r="I100" s="176"/>
      <c r="J100" s="176"/>
      <c r="K100" s="176"/>
      <c r="L100" s="178"/>
      <c r="M100" s="153"/>
      <c r="N100" s="221"/>
      <c r="O100" s="153"/>
      <c r="P100" s="229">
        <v>43776</v>
      </c>
      <c r="Q100" s="181" t="s">
        <v>32</v>
      </c>
      <c r="R100" s="181"/>
      <c r="S100" s="169" t="s">
        <v>33</v>
      </c>
      <c r="T100" s="169" t="s">
        <v>45</v>
      </c>
      <c r="U100" s="181">
        <v>2260563</v>
      </c>
      <c r="V100" s="236">
        <v>6250</v>
      </c>
      <c r="W100" s="229">
        <v>43776</v>
      </c>
      <c r="X100" s="224" t="s">
        <v>267</v>
      </c>
    </row>
    <row r="101" spans="1:24" s="150" customFormat="1" ht="25" customHeight="1" x14ac:dyDescent="0.35">
      <c r="A101" s="66"/>
      <c r="B101" s="228"/>
      <c r="C101" s="228"/>
      <c r="D101" s="228"/>
      <c r="E101" s="228"/>
      <c r="F101" s="178"/>
      <c r="G101" s="153"/>
      <c r="H101" s="175"/>
      <c r="I101" s="176"/>
      <c r="J101" s="176"/>
      <c r="K101" s="176"/>
      <c r="L101" s="178"/>
      <c r="M101" s="153"/>
      <c r="N101" s="221"/>
      <c r="O101" s="153"/>
      <c r="P101" s="229">
        <v>43776</v>
      </c>
      <c r="Q101" s="181" t="s">
        <v>32</v>
      </c>
      <c r="R101" s="181"/>
      <c r="S101" s="169" t="s">
        <v>33</v>
      </c>
      <c r="T101" s="169" t="s">
        <v>45</v>
      </c>
      <c r="U101" s="181">
        <v>2260639</v>
      </c>
      <c r="V101" s="236">
        <v>4310.34</v>
      </c>
      <c r="W101" s="229">
        <v>43776</v>
      </c>
      <c r="X101" s="224" t="s">
        <v>268</v>
      </c>
    </row>
    <row r="102" spans="1:24" s="150" customFormat="1" ht="25" customHeight="1" x14ac:dyDescent="0.35">
      <c r="A102" s="66"/>
      <c r="B102" s="228"/>
      <c r="C102" s="228"/>
      <c r="D102" s="228"/>
      <c r="E102" s="228"/>
      <c r="F102" s="178"/>
      <c r="G102" s="153"/>
      <c r="H102" s="175"/>
      <c r="I102" s="176"/>
      <c r="J102" s="176"/>
      <c r="K102" s="176"/>
      <c r="L102" s="178"/>
      <c r="M102" s="153"/>
      <c r="N102" s="221"/>
      <c r="O102" s="153"/>
      <c r="P102" s="229">
        <v>43776</v>
      </c>
      <c r="Q102" s="181" t="s">
        <v>32</v>
      </c>
      <c r="R102" s="181"/>
      <c r="S102" s="169" t="s">
        <v>33</v>
      </c>
      <c r="T102" s="169" t="s">
        <v>45</v>
      </c>
      <c r="U102" s="181">
        <v>2260703</v>
      </c>
      <c r="V102" s="236">
        <v>3879.31</v>
      </c>
      <c r="W102" s="229">
        <v>43776</v>
      </c>
      <c r="X102" s="224" t="s">
        <v>269</v>
      </c>
    </row>
    <row r="103" spans="1:24" s="150" customFormat="1" ht="25" customHeight="1" x14ac:dyDescent="0.35">
      <c r="A103" s="66"/>
      <c r="B103" s="228"/>
      <c r="C103" s="228"/>
      <c r="D103" s="228"/>
      <c r="E103" s="228"/>
      <c r="F103" s="178"/>
      <c r="G103" s="153"/>
      <c r="H103" s="175"/>
      <c r="I103" s="176"/>
      <c r="J103" s="176"/>
      <c r="K103" s="176"/>
      <c r="L103" s="178"/>
      <c r="M103" s="153"/>
      <c r="N103" s="221"/>
      <c r="O103" s="153"/>
      <c r="P103" s="229">
        <v>43776</v>
      </c>
      <c r="Q103" s="181" t="s">
        <v>32</v>
      </c>
      <c r="R103" s="181"/>
      <c r="S103" s="169" t="s">
        <v>33</v>
      </c>
      <c r="T103" s="169" t="s">
        <v>45</v>
      </c>
      <c r="U103" s="181">
        <v>2260764</v>
      </c>
      <c r="V103" s="236">
        <v>6681.03</v>
      </c>
      <c r="W103" s="229">
        <v>43776</v>
      </c>
      <c r="X103" s="224" t="s">
        <v>270</v>
      </c>
    </row>
    <row r="104" spans="1:24" s="150" customFormat="1" ht="25" customHeight="1" x14ac:dyDescent="0.35">
      <c r="A104" s="66"/>
      <c r="B104" s="228"/>
      <c r="C104" s="228"/>
      <c r="D104" s="228"/>
      <c r="E104" s="228"/>
      <c r="F104" s="178"/>
      <c r="G104" s="153"/>
      <c r="H104" s="175"/>
      <c r="I104" s="176"/>
      <c r="J104" s="176"/>
      <c r="K104" s="176"/>
      <c r="L104" s="178"/>
      <c r="M104" s="153"/>
      <c r="N104" s="221"/>
      <c r="O104" s="153"/>
      <c r="P104" s="229">
        <v>43776</v>
      </c>
      <c r="Q104" s="181" t="s">
        <v>32</v>
      </c>
      <c r="R104" s="181"/>
      <c r="S104" s="169" t="s">
        <v>33</v>
      </c>
      <c r="T104" s="169" t="s">
        <v>45</v>
      </c>
      <c r="U104" s="181">
        <v>2260832</v>
      </c>
      <c r="V104" s="236">
        <v>4247.84</v>
      </c>
      <c r="W104" s="229">
        <v>43776</v>
      </c>
      <c r="X104" s="224" t="s">
        <v>271</v>
      </c>
    </row>
    <row r="105" spans="1:24" s="150" customFormat="1" ht="25" customHeight="1" x14ac:dyDescent="0.35">
      <c r="A105" s="66"/>
      <c r="B105" s="228"/>
      <c r="C105" s="228"/>
      <c r="D105" s="228"/>
      <c r="E105" s="228"/>
      <c r="F105" s="178"/>
      <c r="G105" s="153"/>
      <c r="H105" s="175"/>
      <c r="I105" s="176"/>
      <c r="J105" s="176"/>
      <c r="K105" s="176"/>
      <c r="L105" s="178"/>
      <c r="M105" s="153"/>
      <c r="N105" s="221"/>
      <c r="O105" s="153"/>
      <c r="P105" s="229">
        <v>43776</v>
      </c>
      <c r="Q105" s="181" t="s">
        <v>32</v>
      </c>
      <c r="R105" s="181"/>
      <c r="S105" s="169" t="s">
        <v>33</v>
      </c>
      <c r="T105" s="169" t="s">
        <v>45</v>
      </c>
      <c r="U105" s="181">
        <v>2260919</v>
      </c>
      <c r="V105" s="236">
        <v>5172.41</v>
      </c>
      <c r="W105" s="229">
        <v>43776</v>
      </c>
      <c r="X105" s="224" t="s">
        <v>272</v>
      </c>
    </row>
    <row r="106" spans="1:24" s="150" customFormat="1" ht="25" customHeight="1" x14ac:dyDescent="0.35">
      <c r="A106" s="66"/>
      <c r="B106" s="228"/>
      <c r="C106" s="228"/>
      <c r="D106" s="228"/>
      <c r="E106" s="228"/>
      <c r="F106" s="178"/>
      <c r="G106" s="153"/>
      <c r="H106" s="175"/>
      <c r="I106" s="176"/>
      <c r="J106" s="176"/>
      <c r="K106" s="176"/>
      <c r="L106" s="178"/>
      <c r="M106" s="153"/>
      <c r="N106" s="221"/>
      <c r="O106" s="153"/>
      <c r="P106" s="229">
        <v>43776</v>
      </c>
      <c r="Q106" s="181" t="s">
        <v>32</v>
      </c>
      <c r="R106" s="181"/>
      <c r="S106" s="169" t="s">
        <v>33</v>
      </c>
      <c r="T106" s="169" t="s">
        <v>45</v>
      </c>
      <c r="U106" s="181">
        <v>2260968</v>
      </c>
      <c r="V106" s="236">
        <v>6034.48</v>
      </c>
      <c r="W106" s="229">
        <v>43776</v>
      </c>
      <c r="X106" s="224" t="s">
        <v>273</v>
      </c>
    </row>
    <row r="107" spans="1:24" s="150" customFormat="1" ht="25" customHeight="1" x14ac:dyDescent="0.35">
      <c r="A107" s="66"/>
      <c r="B107" s="228"/>
      <c r="C107" s="228"/>
      <c r="D107" s="228"/>
      <c r="E107" s="228"/>
      <c r="F107" s="178"/>
      <c r="G107" s="153"/>
      <c r="H107" s="175"/>
      <c r="I107" s="176"/>
      <c r="J107" s="176"/>
      <c r="K107" s="176"/>
      <c r="L107" s="178"/>
      <c r="M107" s="153"/>
      <c r="N107" s="221"/>
      <c r="O107" s="153"/>
      <c r="P107" s="229">
        <v>43776</v>
      </c>
      <c r="Q107" s="181" t="s">
        <v>32</v>
      </c>
      <c r="R107" s="181"/>
      <c r="S107" s="169" t="s">
        <v>33</v>
      </c>
      <c r="T107" s="169" t="s">
        <v>45</v>
      </c>
      <c r="U107" s="181">
        <v>2261042</v>
      </c>
      <c r="V107" s="236">
        <v>1451.05</v>
      </c>
      <c r="W107" s="229">
        <v>43776</v>
      </c>
      <c r="X107" s="224" t="s">
        <v>274</v>
      </c>
    </row>
    <row r="108" spans="1:24" s="150" customFormat="1" ht="25" customHeight="1" x14ac:dyDescent="0.35">
      <c r="A108" s="66"/>
      <c r="B108" s="228"/>
      <c r="C108" s="228"/>
      <c r="D108" s="228"/>
      <c r="E108" s="228"/>
      <c r="F108" s="178"/>
      <c r="G108" s="153"/>
      <c r="H108" s="175"/>
      <c r="I108" s="176"/>
      <c r="J108" s="176"/>
      <c r="K108" s="176"/>
      <c r="L108" s="178"/>
      <c r="M108" s="153"/>
      <c r="N108" s="221"/>
      <c r="O108" s="153"/>
      <c r="P108" s="229">
        <v>43776</v>
      </c>
      <c r="Q108" s="181" t="s">
        <v>32</v>
      </c>
      <c r="R108" s="181"/>
      <c r="S108" s="169" t="s">
        <v>33</v>
      </c>
      <c r="T108" s="169" t="s">
        <v>45</v>
      </c>
      <c r="U108" s="181">
        <v>2261111</v>
      </c>
      <c r="V108" s="236">
        <v>2910.91</v>
      </c>
      <c r="W108" s="229">
        <v>43776</v>
      </c>
      <c r="X108" s="224" t="s">
        <v>275</v>
      </c>
    </row>
    <row r="109" spans="1:24" s="150" customFormat="1" ht="25" customHeight="1" x14ac:dyDescent="0.35">
      <c r="A109" s="66"/>
      <c r="B109" s="228"/>
      <c r="C109" s="228"/>
      <c r="D109" s="228"/>
      <c r="E109" s="228"/>
      <c r="F109" s="178"/>
      <c r="G109" s="153"/>
      <c r="H109" s="175"/>
      <c r="I109" s="176"/>
      <c r="J109" s="176"/>
      <c r="K109" s="176"/>
      <c r="L109" s="178"/>
      <c r="M109" s="153"/>
      <c r="N109" s="221"/>
      <c r="O109" s="153"/>
      <c r="P109" s="229">
        <v>43776</v>
      </c>
      <c r="Q109" s="181" t="s">
        <v>32</v>
      </c>
      <c r="R109" s="181"/>
      <c r="S109" s="169" t="s">
        <v>33</v>
      </c>
      <c r="T109" s="169" t="s">
        <v>45</v>
      </c>
      <c r="U109" s="181">
        <v>2261174</v>
      </c>
      <c r="V109" s="236">
        <v>6250</v>
      </c>
      <c r="W109" s="229">
        <v>43776</v>
      </c>
      <c r="X109" s="224" t="s">
        <v>276</v>
      </c>
    </row>
    <row r="110" spans="1:24" s="150" customFormat="1" ht="25" customHeight="1" x14ac:dyDescent="0.35">
      <c r="A110" s="66"/>
      <c r="B110" s="228"/>
      <c r="C110" s="228"/>
      <c r="D110" s="228"/>
      <c r="E110" s="228"/>
      <c r="F110" s="178"/>
      <c r="G110" s="153"/>
      <c r="H110" s="175"/>
      <c r="I110" s="176"/>
      <c r="J110" s="176"/>
      <c r="K110" s="176"/>
      <c r="L110" s="178"/>
      <c r="M110" s="153"/>
      <c r="N110" s="221"/>
      <c r="O110" s="153"/>
      <c r="P110" s="229">
        <v>43776</v>
      </c>
      <c r="Q110" s="181" t="s">
        <v>32</v>
      </c>
      <c r="R110" s="181"/>
      <c r="S110" s="169" t="s">
        <v>33</v>
      </c>
      <c r="T110" s="169" t="s">
        <v>45</v>
      </c>
      <c r="U110" s="181">
        <v>2261252</v>
      </c>
      <c r="V110" s="236">
        <v>6896.55</v>
      </c>
      <c r="W110" s="229">
        <v>43776</v>
      </c>
      <c r="X110" s="224" t="s">
        <v>277</v>
      </c>
    </row>
    <row r="111" spans="1:24" s="150" customFormat="1" ht="25" customHeight="1" x14ac:dyDescent="0.35">
      <c r="A111" s="102"/>
      <c r="B111" s="259"/>
      <c r="C111" s="259"/>
      <c r="D111" s="259"/>
      <c r="E111" s="259"/>
      <c r="F111" s="260"/>
      <c r="G111" s="202"/>
      <c r="H111" s="261"/>
      <c r="I111" s="262"/>
      <c r="J111" s="262"/>
      <c r="K111" s="262"/>
      <c r="L111" s="260"/>
      <c r="M111" s="202"/>
      <c r="N111" s="263"/>
      <c r="O111" s="202"/>
      <c r="P111" s="264">
        <v>43776</v>
      </c>
      <c r="Q111" s="265" t="s">
        <v>32</v>
      </c>
      <c r="R111" s="265"/>
      <c r="S111" s="208" t="s">
        <v>33</v>
      </c>
      <c r="T111" s="208" t="s">
        <v>45</v>
      </c>
      <c r="U111" s="265">
        <v>2261333</v>
      </c>
      <c r="V111" s="266">
        <v>1228.45</v>
      </c>
      <c r="W111" s="264">
        <v>43776</v>
      </c>
      <c r="X111" s="267" t="s">
        <v>278</v>
      </c>
    </row>
    <row r="112" spans="1:24" s="150" customFormat="1" ht="25" customHeight="1" x14ac:dyDescent="0.35">
      <c r="A112" s="268" t="s">
        <v>180</v>
      </c>
      <c r="B112" s="269"/>
      <c r="C112" s="269"/>
      <c r="D112" s="269"/>
      <c r="E112" s="269"/>
      <c r="F112" s="270"/>
      <c r="G112" s="271"/>
      <c r="H112" s="272"/>
      <c r="I112" s="273"/>
      <c r="J112" s="273"/>
      <c r="K112" s="273"/>
      <c r="L112" s="270"/>
      <c r="M112" s="271"/>
      <c r="N112" s="274"/>
      <c r="O112" s="271"/>
      <c r="P112" s="275">
        <v>43776</v>
      </c>
      <c r="Q112" s="276" t="s">
        <v>32</v>
      </c>
      <c r="R112" s="276"/>
      <c r="S112" s="277" t="s">
        <v>33</v>
      </c>
      <c r="T112" s="277" t="s">
        <v>45</v>
      </c>
      <c r="U112" s="276">
        <v>2261421</v>
      </c>
      <c r="V112" s="278">
        <v>2112.0700000000002</v>
      </c>
      <c r="W112" s="275">
        <v>43776</v>
      </c>
      <c r="X112" s="279" t="s">
        <v>279</v>
      </c>
    </row>
    <row r="113" spans="1:24" s="150" customFormat="1" ht="25" customHeight="1" x14ac:dyDescent="0.35">
      <c r="A113" s="66"/>
      <c r="B113" s="228"/>
      <c r="C113" s="228"/>
      <c r="D113" s="228"/>
      <c r="E113" s="228"/>
      <c r="F113" s="178"/>
      <c r="G113" s="153"/>
      <c r="H113" s="175"/>
      <c r="I113" s="176"/>
      <c r="J113" s="176"/>
      <c r="K113" s="176"/>
      <c r="L113" s="178"/>
      <c r="M113" s="153"/>
      <c r="N113" s="221"/>
      <c r="O113" s="153"/>
      <c r="P113" s="229">
        <v>43776</v>
      </c>
      <c r="Q113" s="181" t="s">
        <v>32</v>
      </c>
      <c r="R113" s="181"/>
      <c r="S113" s="169" t="s">
        <v>33</v>
      </c>
      <c r="T113" s="169" t="s">
        <v>45</v>
      </c>
      <c r="U113" s="181">
        <v>2261479</v>
      </c>
      <c r="V113" s="236">
        <v>6939.66</v>
      </c>
      <c r="W113" s="229">
        <v>43776</v>
      </c>
      <c r="X113" s="224" t="s">
        <v>280</v>
      </c>
    </row>
    <row r="114" spans="1:24" s="150" customFormat="1" ht="25" customHeight="1" x14ac:dyDescent="0.35">
      <c r="A114" s="66"/>
      <c r="B114" s="228"/>
      <c r="C114" s="228"/>
      <c r="D114" s="228"/>
      <c r="E114" s="228"/>
      <c r="F114" s="178"/>
      <c r="G114" s="153"/>
      <c r="H114" s="175"/>
      <c r="I114" s="176"/>
      <c r="J114" s="176"/>
      <c r="K114" s="176"/>
      <c r="L114" s="178"/>
      <c r="M114" s="153"/>
      <c r="N114" s="221"/>
      <c r="O114" s="153"/>
      <c r="P114" s="229">
        <v>43776</v>
      </c>
      <c r="Q114" s="181" t="s">
        <v>32</v>
      </c>
      <c r="R114" s="181"/>
      <c r="S114" s="169" t="s">
        <v>33</v>
      </c>
      <c r="T114" s="169" t="s">
        <v>45</v>
      </c>
      <c r="U114" s="181">
        <v>2261534</v>
      </c>
      <c r="V114" s="236">
        <v>883.62</v>
      </c>
      <c r="W114" s="229">
        <v>43776</v>
      </c>
      <c r="X114" s="224" t="s">
        <v>281</v>
      </c>
    </row>
    <row r="115" spans="1:24" s="150" customFormat="1" ht="25" customHeight="1" x14ac:dyDescent="0.35">
      <c r="A115" s="66"/>
      <c r="B115" s="228"/>
      <c r="C115" s="228"/>
      <c r="D115" s="228"/>
      <c r="E115" s="228"/>
      <c r="F115" s="178"/>
      <c r="G115" s="153"/>
      <c r="H115" s="175"/>
      <c r="I115" s="176"/>
      <c r="J115" s="176"/>
      <c r="K115" s="176"/>
      <c r="L115" s="178"/>
      <c r="M115" s="153"/>
      <c r="N115" s="221"/>
      <c r="O115" s="153"/>
      <c r="P115" s="229">
        <v>43776</v>
      </c>
      <c r="Q115" s="181" t="s">
        <v>32</v>
      </c>
      <c r="R115" s="181"/>
      <c r="S115" s="169" t="s">
        <v>33</v>
      </c>
      <c r="T115" s="169" t="s">
        <v>45</v>
      </c>
      <c r="U115" s="181">
        <v>2261614</v>
      </c>
      <c r="V115" s="236">
        <v>1273.71</v>
      </c>
      <c r="W115" s="229">
        <v>43776</v>
      </c>
      <c r="X115" s="224" t="s">
        <v>282</v>
      </c>
    </row>
    <row r="116" spans="1:24" s="150" customFormat="1" ht="25" customHeight="1" x14ac:dyDescent="0.35">
      <c r="A116" s="66"/>
      <c r="B116" s="228"/>
      <c r="C116" s="228"/>
      <c r="D116" s="228"/>
      <c r="E116" s="228"/>
      <c r="F116" s="178"/>
      <c r="G116" s="153"/>
      <c r="H116" s="175"/>
      <c r="I116" s="176"/>
      <c r="J116" s="176"/>
      <c r="K116" s="176"/>
      <c r="L116" s="178"/>
      <c r="M116" s="153"/>
      <c r="N116" s="221"/>
      <c r="O116" s="153"/>
      <c r="P116" s="229">
        <v>43776</v>
      </c>
      <c r="Q116" s="181" t="s">
        <v>32</v>
      </c>
      <c r="R116" s="181"/>
      <c r="S116" s="169" t="s">
        <v>33</v>
      </c>
      <c r="T116" s="169" t="s">
        <v>45</v>
      </c>
      <c r="U116" s="181">
        <v>2261713</v>
      </c>
      <c r="V116" s="236">
        <v>2606.31</v>
      </c>
      <c r="W116" s="229">
        <v>43776</v>
      </c>
      <c r="X116" s="224" t="s">
        <v>283</v>
      </c>
    </row>
    <row r="117" spans="1:24" s="150" customFormat="1" ht="25" customHeight="1" x14ac:dyDescent="0.35">
      <c r="A117" s="66"/>
      <c r="B117" s="228"/>
      <c r="C117" s="228"/>
      <c r="D117" s="228"/>
      <c r="E117" s="228"/>
      <c r="F117" s="178"/>
      <c r="G117" s="153"/>
      <c r="H117" s="175"/>
      <c r="I117" s="176"/>
      <c r="J117" s="176"/>
      <c r="K117" s="176"/>
      <c r="L117" s="178"/>
      <c r="M117" s="153"/>
      <c r="N117" s="221"/>
      <c r="O117" s="153"/>
      <c r="P117" s="229">
        <v>43776</v>
      </c>
      <c r="Q117" s="181" t="s">
        <v>32</v>
      </c>
      <c r="R117" s="181"/>
      <c r="S117" s="169" t="s">
        <v>33</v>
      </c>
      <c r="T117" s="169" t="s">
        <v>45</v>
      </c>
      <c r="U117" s="181">
        <v>2261795</v>
      </c>
      <c r="V117" s="236">
        <v>6681.03</v>
      </c>
      <c r="W117" s="229">
        <v>43776</v>
      </c>
      <c r="X117" s="224" t="s">
        <v>284</v>
      </c>
    </row>
    <row r="118" spans="1:24" s="150" customFormat="1" ht="25" customHeight="1" x14ac:dyDescent="0.35">
      <c r="A118" s="66"/>
      <c r="B118" s="228"/>
      <c r="C118" s="228"/>
      <c r="D118" s="228"/>
      <c r="E118" s="228"/>
      <c r="F118" s="178"/>
      <c r="G118" s="153"/>
      <c r="H118" s="175"/>
      <c r="I118" s="176"/>
      <c r="J118" s="176"/>
      <c r="K118" s="176"/>
      <c r="L118" s="178"/>
      <c r="M118" s="153"/>
      <c r="N118" s="221"/>
      <c r="O118" s="153"/>
      <c r="P118" s="229">
        <v>43776</v>
      </c>
      <c r="Q118" s="181" t="s">
        <v>32</v>
      </c>
      <c r="R118" s="181"/>
      <c r="S118" s="169" t="s">
        <v>33</v>
      </c>
      <c r="T118" s="169" t="s">
        <v>45</v>
      </c>
      <c r="U118" s="181">
        <v>2261860</v>
      </c>
      <c r="V118" s="236">
        <v>1293.0999999999999</v>
      </c>
      <c r="W118" s="229">
        <v>43776</v>
      </c>
      <c r="X118" s="224" t="s">
        <v>285</v>
      </c>
    </row>
    <row r="119" spans="1:24" s="150" customFormat="1" ht="25" customHeight="1" x14ac:dyDescent="0.35">
      <c r="A119" s="66"/>
      <c r="B119" s="228"/>
      <c r="C119" s="228"/>
      <c r="D119" s="228"/>
      <c r="E119" s="228"/>
      <c r="F119" s="178"/>
      <c r="G119" s="153"/>
      <c r="H119" s="175"/>
      <c r="I119" s="176"/>
      <c r="J119" s="176"/>
      <c r="K119" s="176"/>
      <c r="L119" s="178"/>
      <c r="M119" s="153"/>
      <c r="N119" s="221"/>
      <c r="O119" s="153"/>
      <c r="P119" s="229">
        <v>43776</v>
      </c>
      <c r="Q119" s="181" t="s">
        <v>32</v>
      </c>
      <c r="R119" s="181"/>
      <c r="S119" s="169" t="s">
        <v>33</v>
      </c>
      <c r="T119" s="169" t="s">
        <v>45</v>
      </c>
      <c r="U119" s="181">
        <v>2261928</v>
      </c>
      <c r="V119" s="236">
        <v>6681.03</v>
      </c>
      <c r="W119" s="229">
        <v>43776</v>
      </c>
      <c r="X119" s="224" t="s">
        <v>94</v>
      </c>
    </row>
    <row r="120" spans="1:24" s="150" customFormat="1" ht="25" customHeight="1" x14ac:dyDescent="0.35">
      <c r="A120" s="66"/>
      <c r="B120" s="228"/>
      <c r="C120" s="228"/>
      <c r="D120" s="228"/>
      <c r="E120" s="228"/>
      <c r="F120" s="178"/>
      <c r="G120" s="153"/>
      <c r="H120" s="175"/>
      <c r="I120" s="176"/>
      <c r="J120" s="176"/>
      <c r="K120" s="176"/>
      <c r="L120" s="178"/>
      <c r="M120" s="153"/>
      <c r="N120" s="221"/>
      <c r="O120" s="153"/>
      <c r="P120" s="229">
        <v>43776</v>
      </c>
      <c r="Q120" s="181" t="s">
        <v>32</v>
      </c>
      <c r="R120" s="181"/>
      <c r="S120" s="169" t="s">
        <v>33</v>
      </c>
      <c r="T120" s="169" t="s">
        <v>45</v>
      </c>
      <c r="U120" s="181">
        <v>2261984</v>
      </c>
      <c r="V120" s="236">
        <v>3448.31</v>
      </c>
      <c r="W120" s="229">
        <v>43776</v>
      </c>
      <c r="X120" s="224" t="s">
        <v>286</v>
      </c>
    </row>
    <row r="121" spans="1:24" s="150" customFormat="1" ht="25" customHeight="1" x14ac:dyDescent="0.35">
      <c r="A121" s="66"/>
      <c r="B121" s="228"/>
      <c r="C121" s="228"/>
      <c r="D121" s="228"/>
      <c r="E121" s="228"/>
      <c r="F121" s="178"/>
      <c r="G121" s="153"/>
      <c r="H121" s="175"/>
      <c r="I121" s="176"/>
      <c r="J121" s="176"/>
      <c r="K121" s="176"/>
      <c r="L121" s="178"/>
      <c r="M121" s="153"/>
      <c r="N121" s="221"/>
      <c r="O121" s="153"/>
      <c r="P121" s="229">
        <v>43776</v>
      </c>
      <c r="Q121" s="181" t="s">
        <v>32</v>
      </c>
      <c r="R121" s="181"/>
      <c r="S121" s="169" t="s">
        <v>33</v>
      </c>
      <c r="T121" s="169" t="s">
        <v>45</v>
      </c>
      <c r="U121" s="181">
        <v>2262067</v>
      </c>
      <c r="V121" s="236">
        <v>3448.31</v>
      </c>
      <c r="W121" s="229">
        <v>43776</v>
      </c>
      <c r="X121" s="224" t="s">
        <v>287</v>
      </c>
    </row>
    <row r="122" spans="1:24" s="150" customFormat="1" ht="25" customHeight="1" x14ac:dyDescent="0.35">
      <c r="A122" s="66"/>
      <c r="B122" s="228"/>
      <c r="C122" s="228"/>
      <c r="D122" s="228"/>
      <c r="E122" s="228"/>
      <c r="F122" s="178"/>
      <c r="G122" s="153"/>
      <c r="H122" s="175"/>
      <c r="I122" s="176"/>
      <c r="J122" s="176"/>
      <c r="K122" s="176"/>
      <c r="L122" s="178"/>
      <c r="M122" s="153"/>
      <c r="N122" s="221"/>
      <c r="O122" s="153"/>
      <c r="P122" s="229">
        <v>43776</v>
      </c>
      <c r="Q122" s="181" t="s">
        <v>32</v>
      </c>
      <c r="R122" s="181"/>
      <c r="S122" s="169" t="s">
        <v>33</v>
      </c>
      <c r="T122" s="169" t="s">
        <v>45</v>
      </c>
      <c r="U122" s="181">
        <v>2262130</v>
      </c>
      <c r="V122" s="236">
        <v>3448.3</v>
      </c>
      <c r="W122" s="229">
        <v>43776</v>
      </c>
      <c r="X122" s="224" t="s">
        <v>288</v>
      </c>
    </row>
    <row r="123" spans="1:24" s="150" customFormat="1" ht="25" customHeight="1" x14ac:dyDescent="0.35">
      <c r="A123" s="66"/>
      <c r="B123" s="228"/>
      <c r="C123" s="228"/>
      <c r="D123" s="228"/>
      <c r="E123" s="228"/>
      <c r="F123" s="178"/>
      <c r="G123" s="153"/>
      <c r="H123" s="175"/>
      <c r="I123" s="176"/>
      <c r="J123" s="176"/>
      <c r="K123" s="176"/>
      <c r="L123" s="178"/>
      <c r="M123" s="153"/>
      <c r="N123" s="221"/>
      <c r="O123" s="153"/>
      <c r="P123" s="229">
        <v>43776</v>
      </c>
      <c r="Q123" s="181" t="s">
        <v>32</v>
      </c>
      <c r="R123" s="181"/>
      <c r="S123" s="169" t="s">
        <v>33</v>
      </c>
      <c r="T123" s="169" t="s">
        <v>45</v>
      </c>
      <c r="U123" s="181">
        <v>2262208</v>
      </c>
      <c r="V123" s="236">
        <v>3448.31</v>
      </c>
      <c r="W123" s="229">
        <v>43776</v>
      </c>
      <c r="X123" s="224" t="s">
        <v>289</v>
      </c>
    </row>
    <row r="124" spans="1:24" s="150" customFormat="1" ht="25" customHeight="1" x14ac:dyDescent="0.35">
      <c r="A124" s="66"/>
      <c r="B124" s="228"/>
      <c r="C124" s="228"/>
      <c r="D124" s="228"/>
      <c r="E124" s="228"/>
      <c r="F124" s="178"/>
      <c r="G124" s="153"/>
      <c r="H124" s="175"/>
      <c r="I124" s="176"/>
      <c r="J124" s="176"/>
      <c r="K124" s="176"/>
      <c r="L124" s="178"/>
      <c r="M124" s="153"/>
      <c r="N124" s="221"/>
      <c r="O124" s="153"/>
      <c r="P124" s="229">
        <v>43776</v>
      </c>
      <c r="Q124" s="181" t="s">
        <v>32</v>
      </c>
      <c r="R124" s="181"/>
      <c r="S124" s="169" t="s">
        <v>33</v>
      </c>
      <c r="T124" s="169" t="s">
        <v>45</v>
      </c>
      <c r="U124" s="181">
        <v>2262270</v>
      </c>
      <c r="V124" s="236">
        <v>6896.55</v>
      </c>
      <c r="W124" s="229">
        <v>43776</v>
      </c>
      <c r="X124" s="224" t="s">
        <v>290</v>
      </c>
    </row>
    <row r="125" spans="1:24" s="150" customFormat="1" ht="25" customHeight="1" x14ac:dyDescent="0.35">
      <c r="A125" s="66"/>
      <c r="B125" s="228"/>
      <c r="C125" s="228"/>
      <c r="D125" s="228"/>
      <c r="E125" s="228"/>
      <c r="F125" s="178"/>
      <c r="G125" s="153"/>
      <c r="H125" s="175"/>
      <c r="I125" s="176"/>
      <c r="J125" s="176"/>
      <c r="K125" s="176"/>
      <c r="L125" s="178"/>
      <c r="M125" s="153"/>
      <c r="N125" s="221"/>
      <c r="O125" s="153"/>
      <c r="P125" s="229">
        <v>43776</v>
      </c>
      <c r="Q125" s="181" t="s">
        <v>32</v>
      </c>
      <c r="R125" s="181"/>
      <c r="S125" s="169" t="s">
        <v>33</v>
      </c>
      <c r="T125" s="169" t="s">
        <v>45</v>
      </c>
      <c r="U125" s="181">
        <v>2262338</v>
      </c>
      <c r="V125" s="236">
        <v>6939.66</v>
      </c>
      <c r="W125" s="229">
        <v>43776</v>
      </c>
      <c r="X125" s="224" t="s">
        <v>291</v>
      </c>
    </row>
    <row r="126" spans="1:24" s="150" customFormat="1" ht="25" customHeight="1" x14ac:dyDescent="0.35">
      <c r="A126" s="66"/>
      <c r="B126" s="228"/>
      <c r="C126" s="228"/>
      <c r="D126" s="228"/>
      <c r="E126" s="228"/>
      <c r="F126" s="178"/>
      <c r="G126" s="153"/>
      <c r="H126" s="175"/>
      <c r="I126" s="176"/>
      <c r="J126" s="176"/>
      <c r="K126" s="176"/>
      <c r="L126" s="178"/>
      <c r="M126" s="153"/>
      <c r="N126" s="221"/>
      <c r="O126" s="153"/>
      <c r="P126" s="229">
        <v>43776</v>
      </c>
      <c r="Q126" s="181" t="s">
        <v>32</v>
      </c>
      <c r="R126" s="181"/>
      <c r="S126" s="169" t="s">
        <v>33</v>
      </c>
      <c r="T126" s="169" t="s">
        <v>45</v>
      </c>
      <c r="U126" s="181">
        <v>2262420</v>
      </c>
      <c r="V126" s="236">
        <v>6163.79</v>
      </c>
      <c r="W126" s="229">
        <v>43776</v>
      </c>
      <c r="X126" s="224" t="s">
        <v>292</v>
      </c>
    </row>
    <row r="127" spans="1:24" s="150" customFormat="1" ht="25" customHeight="1" x14ac:dyDescent="0.35">
      <c r="A127" s="66"/>
      <c r="B127" s="228"/>
      <c r="C127" s="228"/>
      <c r="D127" s="228"/>
      <c r="E127" s="228"/>
      <c r="F127" s="178"/>
      <c r="G127" s="153"/>
      <c r="H127" s="175"/>
      <c r="I127" s="176"/>
      <c r="J127" s="176"/>
      <c r="K127" s="176"/>
      <c r="L127" s="178"/>
      <c r="M127" s="153"/>
      <c r="N127" s="221"/>
      <c r="O127" s="153"/>
      <c r="P127" s="229">
        <v>43776</v>
      </c>
      <c r="Q127" s="181" t="s">
        <v>32</v>
      </c>
      <c r="R127" s="181"/>
      <c r="S127" s="169" t="s">
        <v>33</v>
      </c>
      <c r="T127" s="169" t="s">
        <v>45</v>
      </c>
      <c r="U127" s="181">
        <v>2262479</v>
      </c>
      <c r="V127" s="236">
        <v>6896.55</v>
      </c>
      <c r="W127" s="229">
        <v>43776</v>
      </c>
      <c r="X127" s="224" t="s">
        <v>293</v>
      </c>
    </row>
    <row r="128" spans="1:24" s="150" customFormat="1" ht="25" customHeight="1" x14ac:dyDescent="0.35">
      <c r="A128" s="66"/>
      <c r="B128" s="228"/>
      <c r="C128" s="228"/>
      <c r="D128" s="228"/>
      <c r="E128" s="228"/>
      <c r="F128" s="178"/>
      <c r="G128" s="153"/>
      <c r="H128" s="175"/>
      <c r="I128" s="176"/>
      <c r="J128" s="176"/>
      <c r="K128" s="176"/>
      <c r="L128" s="178"/>
      <c r="M128" s="153"/>
      <c r="N128" s="221"/>
      <c r="O128" s="153"/>
      <c r="P128" s="229">
        <v>43776</v>
      </c>
      <c r="Q128" s="181" t="s">
        <v>32</v>
      </c>
      <c r="R128" s="181"/>
      <c r="S128" s="169" t="s">
        <v>33</v>
      </c>
      <c r="T128" s="169" t="s">
        <v>45</v>
      </c>
      <c r="U128" s="181">
        <v>2262541</v>
      </c>
      <c r="V128" s="236">
        <v>3448.28</v>
      </c>
      <c r="W128" s="229">
        <v>43776</v>
      </c>
      <c r="X128" s="224" t="s">
        <v>294</v>
      </c>
    </row>
    <row r="129" spans="1:24" s="150" customFormat="1" ht="25" customHeight="1" x14ac:dyDescent="0.35">
      <c r="A129" s="66"/>
      <c r="B129" s="228"/>
      <c r="C129" s="228"/>
      <c r="D129" s="228"/>
      <c r="E129" s="228"/>
      <c r="F129" s="178"/>
      <c r="G129" s="153"/>
      <c r="H129" s="175"/>
      <c r="I129" s="176"/>
      <c r="J129" s="176"/>
      <c r="K129" s="176"/>
      <c r="L129" s="178"/>
      <c r="M129" s="153"/>
      <c r="N129" s="221"/>
      <c r="O129" s="153"/>
      <c r="P129" s="229">
        <v>43776</v>
      </c>
      <c r="Q129" s="181" t="s">
        <v>32</v>
      </c>
      <c r="R129" s="181"/>
      <c r="S129" s="169" t="s">
        <v>33</v>
      </c>
      <c r="T129" s="169" t="s">
        <v>45</v>
      </c>
      <c r="U129" s="181">
        <v>2262614</v>
      </c>
      <c r="V129" s="236">
        <v>3381.3</v>
      </c>
      <c r="W129" s="229">
        <v>43776</v>
      </c>
      <c r="X129" s="224" t="s">
        <v>295</v>
      </c>
    </row>
    <row r="130" spans="1:24" s="150" customFormat="1" ht="25" customHeight="1" x14ac:dyDescent="0.35">
      <c r="A130" s="66"/>
      <c r="B130" s="228"/>
      <c r="C130" s="228"/>
      <c r="D130" s="228"/>
      <c r="E130" s="228"/>
      <c r="F130" s="178"/>
      <c r="G130" s="153"/>
      <c r="H130" s="175"/>
      <c r="I130" s="176"/>
      <c r="J130" s="176"/>
      <c r="K130" s="176"/>
      <c r="L130" s="178"/>
      <c r="M130" s="153"/>
      <c r="N130" s="221"/>
      <c r="O130" s="153"/>
      <c r="P130" s="229">
        <v>43776</v>
      </c>
      <c r="Q130" s="181" t="s">
        <v>32</v>
      </c>
      <c r="R130" s="181"/>
      <c r="S130" s="169" t="s">
        <v>33</v>
      </c>
      <c r="T130" s="169" t="s">
        <v>45</v>
      </c>
      <c r="U130" s="181">
        <v>2262678</v>
      </c>
      <c r="V130" s="236">
        <v>3017.25</v>
      </c>
      <c r="W130" s="229">
        <v>43776</v>
      </c>
      <c r="X130" s="224" t="s">
        <v>296</v>
      </c>
    </row>
    <row r="131" spans="1:24" s="150" customFormat="1" ht="25" customHeight="1" x14ac:dyDescent="0.35">
      <c r="A131" s="66"/>
      <c r="B131" s="228"/>
      <c r="C131" s="228"/>
      <c r="D131" s="228"/>
      <c r="E131" s="228"/>
      <c r="F131" s="178"/>
      <c r="G131" s="153"/>
      <c r="H131" s="175"/>
      <c r="I131" s="176"/>
      <c r="J131" s="176"/>
      <c r="K131" s="176"/>
      <c r="L131" s="178"/>
      <c r="M131" s="153"/>
      <c r="N131" s="221"/>
      <c r="O131" s="153"/>
      <c r="P131" s="229">
        <v>43776</v>
      </c>
      <c r="Q131" s="181" t="s">
        <v>32</v>
      </c>
      <c r="R131" s="181"/>
      <c r="S131" s="169" t="s">
        <v>33</v>
      </c>
      <c r="T131" s="169" t="s">
        <v>45</v>
      </c>
      <c r="U131" s="181">
        <v>2262744</v>
      </c>
      <c r="V131" s="236">
        <v>3017.25</v>
      </c>
      <c r="W131" s="229">
        <v>43776</v>
      </c>
      <c r="X131" s="224" t="s">
        <v>297</v>
      </c>
    </row>
    <row r="132" spans="1:24" s="150" customFormat="1" ht="25" customHeight="1" x14ac:dyDescent="0.35">
      <c r="A132" s="66"/>
      <c r="B132" s="228"/>
      <c r="C132" s="228"/>
      <c r="D132" s="228"/>
      <c r="E132" s="228"/>
      <c r="F132" s="178"/>
      <c r="G132" s="153"/>
      <c r="H132" s="175"/>
      <c r="I132" s="176"/>
      <c r="J132" s="176"/>
      <c r="K132" s="176"/>
      <c r="L132" s="178"/>
      <c r="M132" s="153"/>
      <c r="N132" s="221"/>
      <c r="O132" s="153"/>
      <c r="P132" s="229">
        <v>43776</v>
      </c>
      <c r="Q132" s="181" t="s">
        <v>32</v>
      </c>
      <c r="R132" s="181"/>
      <c r="S132" s="169" t="s">
        <v>33</v>
      </c>
      <c r="T132" s="169" t="s">
        <v>45</v>
      </c>
      <c r="U132" s="181">
        <v>2262809</v>
      </c>
      <c r="V132" s="236">
        <v>3448.29</v>
      </c>
      <c r="W132" s="229">
        <v>43776</v>
      </c>
      <c r="X132" s="224" t="s">
        <v>98</v>
      </c>
    </row>
    <row r="133" spans="1:24" s="150" customFormat="1" ht="25" customHeight="1" x14ac:dyDescent="0.35">
      <c r="A133" s="66"/>
      <c r="B133" s="228"/>
      <c r="C133" s="228"/>
      <c r="D133" s="228"/>
      <c r="E133" s="228"/>
      <c r="F133" s="178"/>
      <c r="G133" s="153"/>
      <c r="H133" s="175"/>
      <c r="I133" s="176"/>
      <c r="J133" s="176"/>
      <c r="K133" s="176"/>
      <c r="L133" s="178"/>
      <c r="M133" s="153"/>
      <c r="N133" s="221"/>
      <c r="O133" s="153"/>
      <c r="P133" s="229">
        <v>43776</v>
      </c>
      <c r="Q133" s="181" t="s">
        <v>32</v>
      </c>
      <c r="R133" s="181"/>
      <c r="S133" s="169" t="s">
        <v>33</v>
      </c>
      <c r="T133" s="169" t="s">
        <v>45</v>
      </c>
      <c r="U133" s="181">
        <v>2262884</v>
      </c>
      <c r="V133" s="236">
        <v>3448.29</v>
      </c>
      <c r="W133" s="229">
        <v>43776</v>
      </c>
      <c r="X133" s="224" t="s">
        <v>298</v>
      </c>
    </row>
    <row r="134" spans="1:24" s="150" customFormat="1" ht="25" customHeight="1" x14ac:dyDescent="0.35">
      <c r="A134" s="66"/>
      <c r="B134" s="228"/>
      <c r="C134" s="228"/>
      <c r="D134" s="228"/>
      <c r="E134" s="228"/>
      <c r="F134" s="178"/>
      <c r="G134" s="153"/>
      <c r="H134" s="175"/>
      <c r="I134" s="176"/>
      <c r="J134" s="176"/>
      <c r="K134" s="176"/>
      <c r="L134" s="178"/>
      <c r="M134" s="153"/>
      <c r="N134" s="221"/>
      <c r="O134" s="153"/>
      <c r="P134" s="229">
        <v>43776</v>
      </c>
      <c r="Q134" s="181" t="s">
        <v>32</v>
      </c>
      <c r="R134" s="181"/>
      <c r="S134" s="169" t="s">
        <v>33</v>
      </c>
      <c r="T134" s="169" t="s">
        <v>45</v>
      </c>
      <c r="U134" s="181">
        <v>2262929</v>
      </c>
      <c r="V134" s="236">
        <v>1724.15</v>
      </c>
      <c r="W134" s="229">
        <v>43776</v>
      </c>
      <c r="X134" s="224" t="s">
        <v>90</v>
      </c>
    </row>
    <row r="135" spans="1:24" s="150" customFormat="1" ht="25" customHeight="1" x14ac:dyDescent="0.35">
      <c r="A135" s="66"/>
      <c r="B135" s="228"/>
      <c r="C135" s="228"/>
      <c r="D135" s="228"/>
      <c r="E135" s="228"/>
      <c r="F135" s="178"/>
      <c r="G135" s="153"/>
      <c r="H135" s="175"/>
      <c r="I135" s="176"/>
      <c r="J135" s="176"/>
      <c r="K135" s="176"/>
      <c r="L135" s="178"/>
      <c r="M135" s="153"/>
      <c r="N135" s="221"/>
      <c r="O135" s="153"/>
      <c r="P135" s="229">
        <v>43776</v>
      </c>
      <c r="Q135" s="181" t="s">
        <v>32</v>
      </c>
      <c r="R135" s="181"/>
      <c r="S135" s="169" t="s">
        <v>33</v>
      </c>
      <c r="T135" s="169" t="s">
        <v>45</v>
      </c>
      <c r="U135" s="181">
        <v>2262999</v>
      </c>
      <c r="V135" s="236">
        <v>1724.15</v>
      </c>
      <c r="W135" s="229">
        <v>43776</v>
      </c>
      <c r="X135" s="224" t="s">
        <v>102</v>
      </c>
    </row>
    <row r="136" spans="1:24" s="150" customFormat="1" ht="25" customHeight="1" x14ac:dyDescent="0.35">
      <c r="A136" s="102"/>
      <c r="B136" s="259"/>
      <c r="C136" s="259"/>
      <c r="D136" s="259"/>
      <c r="E136" s="259"/>
      <c r="F136" s="260"/>
      <c r="G136" s="202"/>
      <c r="H136" s="261"/>
      <c r="I136" s="262"/>
      <c r="J136" s="262"/>
      <c r="K136" s="262"/>
      <c r="L136" s="260"/>
      <c r="M136" s="202"/>
      <c r="N136" s="263"/>
      <c r="O136" s="202"/>
      <c r="P136" s="264">
        <v>43776</v>
      </c>
      <c r="Q136" s="265" t="s">
        <v>32</v>
      </c>
      <c r="R136" s="265"/>
      <c r="S136" s="208" t="s">
        <v>33</v>
      </c>
      <c r="T136" s="208" t="s">
        <v>45</v>
      </c>
      <c r="U136" s="265">
        <v>2263064</v>
      </c>
      <c r="V136" s="266">
        <v>1293.1199999999999</v>
      </c>
      <c r="W136" s="264">
        <v>43776</v>
      </c>
      <c r="X136" s="267" t="s">
        <v>299</v>
      </c>
    </row>
    <row r="137" spans="1:24" s="150" customFormat="1" ht="25" customHeight="1" x14ac:dyDescent="0.35">
      <c r="A137" s="66" t="s">
        <v>180</v>
      </c>
      <c r="B137" s="211"/>
      <c r="C137" s="211"/>
      <c r="D137" s="211"/>
      <c r="E137" s="211"/>
      <c r="F137" s="212"/>
      <c r="G137" s="153"/>
      <c r="H137" s="213"/>
      <c r="I137" s="214"/>
      <c r="J137" s="214"/>
      <c r="K137" s="214"/>
      <c r="L137" s="212"/>
      <c r="M137" s="153"/>
      <c r="N137" s="216"/>
      <c r="O137" s="153"/>
      <c r="P137" s="219">
        <v>43776</v>
      </c>
      <c r="Q137" s="217" t="s">
        <v>32</v>
      </c>
      <c r="R137" s="217"/>
      <c r="S137" s="169" t="s">
        <v>33</v>
      </c>
      <c r="T137" s="169" t="s">
        <v>45</v>
      </c>
      <c r="U137" s="217">
        <v>2263121</v>
      </c>
      <c r="V137" s="218">
        <v>4310.34</v>
      </c>
      <c r="W137" s="219">
        <v>43776</v>
      </c>
      <c r="X137" s="220" t="s">
        <v>300</v>
      </c>
    </row>
    <row r="138" spans="1:24" s="150" customFormat="1" ht="25" customHeight="1" x14ac:dyDescent="0.35">
      <c r="A138" s="66"/>
      <c r="B138" s="228"/>
      <c r="C138" s="228"/>
      <c r="D138" s="228"/>
      <c r="E138" s="228"/>
      <c r="F138" s="178"/>
      <c r="G138" s="153"/>
      <c r="H138" s="175"/>
      <c r="I138" s="176"/>
      <c r="J138" s="176"/>
      <c r="K138" s="176"/>
      <c r="L138" s="178"/>
      <c r="M138" s="153"/>
      <c r="N138" s="221"/>
      <c r="O138" s="153"/>
      <c r="P138" s="229">
        <v>43776</v>
      </c>
      <c r="Q138" s="181" t="s">
        <v>32</v>
      </c>
      <c r="R138" s="181"/>
      <c r="S138" s="169" t="s">
        <v>33</v>
      </c>
      <c r="T138" s="169" t="s">
        <v>45</v>
      </c>
      <c r="U138" s="181">
        <v>2263212</v>
      </c>
      <c r="V138" s="236">
        <v>6681.03</v>
      </c>
      <c r="W138" s="229">
        <v>43776</v>
      </c>
      <c r="X138" s="224" t="s">
        <v>301</v>
      </c>
    </row>
    <row r="139" spans="1:24" s="150" customFormat="1" ht="25" customHeight="1" x14ac:dyDescent="0.35">
      <c r="A139" s="66"/>
      <c r="B139" s="228"/>
      <c r="C139" s="228"/>
      <c r="D139" s="228"/>
      <c r="E139" s="228"/>
      <c r="F139" s="178"/>
      <c r="G139" s="153"/>
      <c r="H139" s="175"/>
      <c r="I139" s="176"/>
      <c r="J139" s="176"/>
      <c r="K139" s="176"/>
      <c r="L139" s="178"/>
      <c r="M139" s="153"/>
      <c r="N139" s="221"/>
      <c r="O139" s="153"/>
      <c r="P139" s="229">
        <v>43776</v>
      </c>
      <c r="Q139" s="181" t="s">
        <v>32</v>
      </c>
      <c r="R139" s="181"/>
      <c r="S139" s="169" t="s">
        <v>33</v>
      </c>
      <c r="T139" s="169" t="s">
        <v>45</v>
      </c>
      <c r="U139" s="181">
        <v>2263290</v>
      </c>
      <c r="V139" s="236">
        <v>2586.21</v>
      </c>
      <c r="W139" s="229">
        <v>43776</v>
      </c>
      <c r="X139" s="224" t="s">
        <v>91</v>
      </c>
    </row>
    <row r="140" spans="1:24" s="150" customFormat="1" ht="25" customHeight="1" x14ac:dyDescent="0.35">
      <c r="A140" s="66"/>
      <c r="B140" s="228"/>
      <c r="C140" s="228"/>
      <c r="D140" s="228"/>
      <c r="E140" s="228"/>
      <c r="F140" s="178"/>
      <c r="G140" s="153"/>
      <c r="H140" s="175"/>
      <c r="I140" s="176"/>
      <c r="J140" s="176"/>
      <c r="K140" s="176"/>
      <c r="L140" s="178"/>
      <c r="M140" s="153"/>
      <c r="N140" s="221"/>
      <c r="O140" s="153"/>
      <c r="P140" s="229">
        <v>43776</v>
      </c>
      <c r="Q140" s="181" t="s">
        <v>32</v>
      </c>
      <c r="R140" s="181"/>
      <c r="S140" s="169" t="s">
        <v>33</v>
      </c>
      <c r="T140" s="169" t="s">
        <v>45</v>
      </c>
      <c r="U140" s="181">
        <v>2263385</v>
      </c>
      <c r="V140" s="236">
        <v>4665.6899999999996</v>
      </c>
      <c r="W140" s="229">
        <v>43776</v>
      </c>
      <c r="X140" s="224" t="s">
        <v>103</v>
      </c>
    </row>
    <row r="141" spans="1:24" s="150" customFormat="1" ht="25" customHeight="1" x14ac:dyDescent="0.35">
      <c r="A141" s="66"/>
      <c r="B141" s="228"/>
      <c r="C141" s="228"/>
      <c r="D141" s="228"/>
      <c r="E141" s="228"/>
      <c r="F141" s="178"/>
      <c r="G141" s="153"/>
      <c r="H141" s="175"/>
      <c r="I141" s="176"/>
      <c r="J141" s="176"/>
      <c r="K141" s="176"/>
      <c r="L141" s="178"/>
      <c r="M141" s="153"/>
      <c r="N141" s="221"/>
      <c r="O141" s="153"/>
      <c r="P141" s="229">
        <v>43776</v>
      </c>
      <c r="Q141" s="181" t="s">
        <v>32</v>
      </c>
      <c r="R141" s="181"/>
      <c r="S141" s="169" t="s">
        <v>33</v>
      </c>
      <c r="T141" s="169" t="s">
        <v>45</v>
      </c>
      <c r="U141" s="181">
        <v>2263472</v>
      </c>
      <c r="V141" s="236">
        <v>6896.55</v>
      </c>
      <c r="W141" s="229">
        <v>43776</v>
      </c>
      <c r="X141" s="224" t="s">
        <v>104</v>
      </c>
    </row>
    <row r="142" spans="1:24" s="150" customFormat="1" ht="25" customHeight="1" x14ac:dyDescent="0.35">
      <c r="A142" s="66"/>
      <c r="B142" s="228"/>
      <c r="C142" s="228"/>
      <c r="D142" s="228"/>
      <c r="E142" s="228"/>
      <c r="F142" s="178"/>
      <c r="G142" s="153"/>
      <c r="H142" s="175"/>
      <c r="I142" s="176"/>
      <c r="J142" s="176"/>
      <c r="K142" s="176"/>
      <c r="L142" s="178"/>
      <c r="M142" s="153"/>
      <c r="N142" s="221"/>
      <c r="O142" s="153"/>
      <c r="P142" s="229">
        <v>43776</v>
      </c>
      <c r="Q142" s="181" t="s">
        <v>32</v>
      </c>
      <c r="R142" s="181"/>
      <c r="S142" s="169" t="s">
        <v>33</v>
      </c>
      <c r="T142" s="169" t="s">
        <v>45</v>
      </c>
      <c r="U142" s="181">
        <v>2263581</v>
      </c>
      <c r="V142" s="236">
        <v>2155.17</v>
      </c>
      <c r="W142" s="229">
        <v>43776</v>
      </c>
      <c r="X142" s="224" t="s">
        <v>302</v>
      </c>
    </row>
    <row r="143" spans="1:24" s="150" customFormat="1" ht="25" customHeight="1" x14ac:dyDescent="0.35">
      <c r="A143" s="66"/>
      <c r="B143" s="228"/>
      <c r="C143" s="228"/>
      <c r="D143" s="228"/>
      <c r="E143" s="228"/>
      <c r="F143" s="178"/>
      <c r="G143" s="153"/>
      <c r="H143" s="175"/>
      <c r="I143" s="176"/>
      <c r="J143" s="176"/>
      <c r="K143" s="176"/>
      <c r="L143" s="178"/>
      <c r="M143" s="153"/>
      <c r="N143" s="221"/>
      <c r="O143" s="153"/>
      <c r="P143" s="229">
        <v>43776</v>
      </c>
      <c r="Q143" s="181" t="s">
        <v>32</v>
      </c>
      <c r="R143" s="181"/>
      <c r="S143" s="169" t="s">
        <v>33</v>
      </c>
      <c r="T143" s="169" t="s">
        <v>45</v>
      </c>
      <c r="U143" s="181">
        <v>2263637</v>
      </c>
      <c r="V143" s="236">
        <v>2560.48</v>
      </c>
      <c r="W143" s="229">
        <v>43776</v>
      </c>
      <c r="X143" s="224" t="s">
        <v>95</v>
      </c>
    </row>
    <row r="144" spans="1:24" s="150" customFormat="1" ht="25" customHeight="1" x14ac:dyDescent="0.35">
      <c r="A144" s="66"/>
      <c r="B144" s="228"/>
      <c r="C144" s="228"/>
      <c r="D144" s="228"/>
      <c r="E144" s="228"/>
      <c r="F144" s="178"/>
      <c r="G144" s="153"/>
      <c r="H144" s="175"/>
      <c r="I144" s="176"/>
      <c r="J144" s="176"/>
      <c r="K144" s="176"/>
      <c r="L144" s="178"/>
      <c r="M144" s="153"/>
      <c r="N144" s="221"/>
      <c r="O144" s="153"/>
      <c r="P144" s="229">
        <v>43776</v>
      </c>
      <c r="Q144" s="181" t="s">
        <v>32</v>
      </c>
      <c r="R144" s="181"/>
      <c r="S144" s="169" t="s">
        <v>33</v>
      </c>
      <c r="T144" s="169" t="s">
        <v>45</v>
      </c>
      <c r="U144" s="181">
        <v>9186278</v>
      </c>
      <c r="V144" s="236">
        <v>1724.16</v>
      </c>
      <c r="W144" s="229">
        <v>43776</v>
      </c>
      <c r="X144" s="224" t="s">
        <v>96</v>
      </c>
    </row>
    <row r="145" spans="1:24" s="150" customFormat="1" ht="25" customHeight="1" x14ac:dyDescent="0.35">
      <c r="A145" s="66"/>
      <c r="B145" s="228"/>
      <c r="C145" s="228"/>
      <c r="D145" s="228"/>
      <c r="E145" s="228"/>
      <c r="F145" s="178"/>
      <c r="G145" s="153"/>
      <c r="H145" s="175"/>
      <c r="I145" s="176"/>
      <c r="J145" s="176"/>
      <c r="K145" s="176"/>
      <c r="L145" s="178"/>
      <c r="M145" s="153"/>
      <c r="N145" s="221"/>
      <c r="O145" s="153"/>
      <c r="P145" s="229">
        <v>43776</v>
      </c>
      <c r="Q145" s="181" t="s">
        <v>32</v>
      </c>
      <c r="R145" s="181"/>
      <c r="S145" s="169" t="s">
        <v>33</v>
      </c>
      <c r="T145" s="169" t="s">
        <v>45</v>
      </c>
      <c r="U145" s="181">
        <v>9186387</v>
      </c>
      <c r="V145" s="236">
        <v>3448.3</v>
      </c>
      <c r="W145" s="229">
        <v>43776</v>
      </c>
      <c r="X145" s="224" t="s">
        <v>99</v>
      </c>
    </row>
    <row r="146" spans="1:24" s="150" customFormat="1" ht="25" customHeight="1" x14ac:dyDescent="0.35">
      <c r="A146" s="66"/>
      <c r="B146" s="228"/>
      <c r="C146" s="228"/>
      <c r="D146" s="228"/>
      <c r="E146" s="228"/>
      <c r="F146" s="178"/>
      <c r="G146" s="153"/>
      <c r="H146" s="175"/>
      <c r="I146" s="176"/>
      <c r="J146" s="176"/>
      <c r="K146" s="176"/>
      <c r="L146" s="178"/>
      <c r="M146" s="153"/>
      <c r="N146" s="221"/>
      <c r="O146" s="153"/>
      <c r="P146" s="229">
        <v>43790</v>
      </c>
      <c r="Q146" s="181" t="s">
        <v>32</v>
      </c>
      <c r="R146" s="181"/>
      <c r="S146" s="169" t="s">
        <v>33</v>
      </c>
      <c r="T146" s="169" t="s">
        <v>45</v>
      </c>
      <c r="U146" s="181">
        <v>9186464</v>
      </c>
      <c r="V146" s="236">
        <v>1724.16</v>
      </c>
      <c r="W146" s="229">
        <v>43790</v>
      </c>
      <c r="X146" s="224" t="s">
        <v>303</v>
      </c>
    </row>
    <row r="147" spans="1:24" s="150" customFormat="1" ht="25" customHeight="1" x14ac:dyDescent="0.35">
      <c r="A147" s="66"/>
      <c r="B147" s="228"/>
      <c r="C147" s="228"/>
      <c r="D147" s="228"/>
      <c r="E147" s="228"/>
      <c r="F147" s="178"/>
      <c r="G147" s="153"/>
      <c r="H147" s="175"/>
      <c r="I147" s="176"/>
      <c r="J147" s="176"/>
      <c r="K147" s="176"/>
      <c r="L147" s="178"/>
      <c r="M147" s="153"/>
      <c r="N147" s="221"/>
      <c r="O147" s="153"/>
      <c r="P147" s="229">
        <v>43790</v>
      </c>
      <c r="Q147" s="181" t="s">
        <v>32</v>
      </c>
      <c r="R147" s="181"/>
      <c r="S147" s="169" t="s">
        <v>33</v>
      </c>
      <c r="T147" s="169" t="s">
        <v>45</v>
      </c>
      <c r="U147" s="181">
        <v>9186582</v>
      </c>
      <c r="V147" s="236">
        <v>4310.34</v>
      </c>
      <c r="W147" s="229">
        <v>43790</v>
      </c>
      <c r="X147" s="224" t="s">
        <v>112</v>
      </c>
    </row>
    <row r="148" spans="1:24" s="150" customFormat="1" ht="25" customHeight="1" x14ac:dyDescent="0.35">
      <c r="A148" s="66"/>
      <c r="B148" s="228"/>
      <c r="C148" s="228"/>
      <c r="D148" s="228"/>
      <c r="E148" s="228"/>
      <c r="F148" s="178"/>
      <c r="G148" s="153"/>
      <c r="H148" s="175"/>
      <c r="I148" s="176"/>
      <c r="J148" s="176"/>
      <c r="K148" s="176"/>
      <c r="L148" s="178"/>
      <c r="M148" s="153"/>
      <c r="N148" s="221"/>
      <c r="O148" s="153"/>
      <c r="P148" s="229">
        <v>43790</v>
      </c>
      <c r="Q148" s="181" t="s">
        <v>32</v>
      </c>
      <c r="R148" s="181"/>
      <c r="S148" s="169" t="s">
        <v>33</v>
      </c>
      <c r="T148" s="169" t="s">
        <v>45</v>
      </c>
      <c r="U148" s="181">
        <v>9186710</v>
      </c>
      <c r="V148" s="236">
        <v>1293.1099999999999</v>
      </c>
      <c r="W148" s="229">
        <v>43790</v>
      </c>
      <c r="X148" s="224" t="s">
        <v>304</v>
      </c>
    </row>
    <row r="149" spans="1:24" s="150" customFormat="1" ht="25" customHeight="1" x14ac:dyDescent="0.35">
      <c r="A149" s="66"/>
      <c r="B149" s="228"/>
      <c r="C149" s="228"/>
      <c r="D149" s="228"/>
      <c r="E149" s="228"/>
      <c r="F149" s="178"/>
      <c r="G149" s="153"/>
      <c r="H149" s="175"/>
      <c r="I149" s="176"/>
      <c r="J149" s="176"/>
      <c r="K149" s="176"/>
      <c r="L149" s="178"/>
      <c r="M149" s="153"/>
      <c r="N149" s="221"/>
      <c r="O149" s="153"/>
      <c r="P149" s="229">
        <v>43790</v>
      </c>
      <c r="Q149" s="181" t="s">
        <v>32</v>
      </c>
      <c r="R149" s="181"/>
      <c r="S149" s="169" t="s">
        <v>33</v>
      </c>
      <c r="T149" s="169" t="s">
        <v>45</v>
      </c>
      <c r="U149" s="181">
        <v>9186808</v>
      </c>
      <c r="V149" s="236">
        <v>2586.2199999999998</v>
      </c>
      <c r="W149" s="229">
        <v>43790</v>
      </c>
      <c r="X149" s="224" t="s">
        <v>305</v>
      </c>
    </row>
    <row r="150" spans="1:24" s="150" customFormat="1" ht="25" customHeight="1" x14ac:dyDescent="0.35">
      <c r="A150" s="66"/>
      <c r="B150" s="228"/>
      <c r="C150" s="228"/>
      <c r="D150" s="228"/>
      <c r="E150" s="228"/>
      <c r="F150" s="178"/>
      <c r="G150" s="153"/>
      <c r="H150" s="175"/>
      <c r="I150" s="176"/>
      <c r="J150" s="176"/>
      <c r="K150" s="176"/>
      <c r="L150" s="178"/>
      <c r="M150" s="153"/>
      <c r="N150" s="221"/>
      <c r="O150" s="153"/>
      <c r="P150" s="229">
        <v>43790</v>
      </c>
      <c r="Q150" s="181" t="s">
        <v>32</v>
      </c>
      <c r="R150" s="181"/>
      <c r="S150" s="169" t="s">
        <v>33</v>
      </c>
      <c r="T150" s="169" t="s">
        <v>45</v>
      </c>
      <c r="U150" s="181">
        <v>9186909</v>
      </c>
      <c r="V150" s="236">
        <v>3448.3</v>
      </c>
      <c r="W150" s="229">
        <v>43790</v>
      </c>
      <c r="X150" s="224" t="s">
        <v>114</v>
      </c>
    </row>
    <row r="151" spans="1:24" s="150" customFormat="1" ht="25" customHeight="1" x14ac:dyDescent="0.35">
      <c r="A151" s="66"/>
      <c r="B151" s="228"/>
      <c r="C151" s="228"/>
      <c r="D151" s="228"/>
      <c r="E151" s="228"/>
      <c r="F151" s="178"/>
      <c r="G151" s="153"/>
      <c r="H151" s="175"/>
      <c r="I151" s="176"/>
      <c r="J151" s="176"/>
      <c r="K151" s="176"/>
      <c r="L151" s="178"/>
      <c r="M151" s="153"/>
      <c r="N151" s="221"/>
      <c r="O151" s="153"/>
      <c r="P151" s="229">
        <v>43790</v>
      </c>
      <c r="Q151" s="181" t="s">
        <v>32</v>
      </c>
      <c r="R151" s="181"/>
      <c r="S151" s="169" t="s">
        <v>33</v>
      </c>
      <c r="T151" s="169" t="s">
        <v>45</v>
      </c>
      <c r="U151" s="181">
        <v>9187030</v>
      </c>
      <c r="V151" s="236">
        <v>2150.5</v>
      </c>
      <c r="W151" s="229">
        <v>43790</v>
      </c>
      <c r="X151" s="224" t="s">
        <v>306</v>
      </c>
    </row>
    <row r="152" spans="1:24" s="150" customFormat="1" ht="25" customHeight="1" x14ac:dyDescent="0.35">
      <c r="A152" s="66"/>
      <c r="B152" s="228"/>
      <c r="C152" s="228"/>
      <c r="D152" s="228"/>
      <c r="E152" s="228"/>
      <c r="F152" s="178"/>
      <c r="G152" s="153"/>
      <c r="H152" s="175"/>
      <c r="I152" s="176"/>
      <c r="J152" s="176"/>
      <c r="K152" s="176"/>
      <c r="L152" s="178"/>
      <c r="M152" s="153"/>
      <c r="N152" s="221"/>
      <c r="O152" s="153"/>
      <c r="P152" s="229">
        <v>43790</v>
      </c>
      <c r="Q152" s="181" t="s">
        <v>32</v>
      </c>
      <c r="R152" s="181"/>
      <c r="S152" s="169" t="s">
        <v>33</v>
      </c>
      <c r="T152" s="169" t="s">
        <v>45</v>
      </c>
      <c r="U152" s="181">
        <v>9187131</v>
      </c>
      <c r="V152" s="236">
        <v>6465.52</v>
      </c>
      <c r="W152" s="229">
        <v>43790</v>
      </c>
      <c r="X152" s="224" t="s">
        <v>307</v>
      </c>
    </row>
    <row r="153" spans="1:24" s="150" customFormat="1" ht="25" customHeight="1" x14ac:dyDescent="0.35">
      <c r="A153" s="66"/>
      <c r="B153" s="228"/>
      <c r="C153" s="228"/>
      <c r="D153" s="228"/>
      <c r="E153" s="228"/>
      <c r="F153" s="178"/>
      <c r="G153" s="153"/>
      <c r="H153" s="175"/>
      <c r="I153" s="176"/>
      <c r="J153" s="176"/>
      <c r="K153" s="176"/>
      <c r="L153" s="178"/>
      <c r="M153" s="153"/>
      <c r="N153" s="221"/>
      <c r="O153" s="153"/>
      <c r="P153" s="229">
        <v>43790</v>
      </c>
      <c r="Q153" s="181" t="s">
        <v>32</v>
      </c>
      <c r="R153" s="181"/>
      <c r="S153" s="169" t="s">
        <v>33</v>
      </c>
      <c r="T153" s="169" t="s">
        <v>45</v>
      </c>
      <c r="U153" s="181">
        <v>9187230</v>
      </c>
      <c r="V153" s="236">
        <v>4636.42</v>
      </c>
      <c r="W153" s="229">
        <v>43790</v>
      </c>
      <c r="X153" s="224" t="s">
        <v>108</v>
      </c>
    </row>
    <row r="154" spans="1:24" s="150" customFormat="1" ht="25" customHeight="1" x14ac:dyDescent="0.35">
      <c r="A154" s="66"/>
      <c r="B154" s="228"/>
      <c r="C154" s="228"/>
      <c r="D154" s="228"/>
      <c r="E154" s="228"/>
      <c r="F154" s="178"/>
      <c r="G154" s="153"/>
      <c r="H154" s="175"/>
      <c r="I154" s="176"/>
      <c r="J154" s="176"/>
      <c r="K154" s="176"/>
      <c r="L154" s="178"/>
      <c r="M154" s="153"/>
      <c r="N154" s="221"/>
      <c r="O154" s="153"/>
      <c r="P154" s="229">
        <v>43790</v>
      </c>
      <c r="Q154" s="181" t="s">
        <v>32</v>
      </c>
      <c r="R154" s="181"/>
      <c r="S154" s="169" t="s">
        <v>33</v>
      </c>
      <c r="T154" s="169" t="s">
        <v>45</v>
      </c>
      <c r="U154" s="181">
        <v>9187353</v>
      </c>
      <c r="V154" s="236">
        <v>6681.03</v>
      </c>
      <c r="W154" s="229">
        <v>43790</v>
      </c>
      <c r="X154" s="224" t="s">
        <v>116</v>
      </c>
    </row>
    <row r="155" spans="1:24" s="150" customFormat="1" ht="25" customHeight="1" x14ac:dyDescent="0.35">
      <c r="A155" s="66"/>
      <c r="B155" s="228"/>
      <c r="C155" s="228"/>
      <c r="D155" s="228"/>
      <c r="E155" s="228"/>
      <c r="F155" s="178"/>
      <c r="G155" s="153"/>
      <c r="H155" s="175"/>
      <c r="I155" s="176"/>
      <c r="J155" s="176"/>
      <c r="K155" s="176"/>
      <c r="L155" s="178"/>
      <c r="M155" s="153"/>
      <c r="N155" s="221"/>
      <c r="O155" s="153"/>
      <c r="P155" s="229">
        <v>43790</v>
      </c>
      <c r="Q155" s="181" t="s">
        <v>32</v>
      </c>
      <c r="R155" s="181"/>
      <c r="S155" s="169" t="s">
        <v>33</v>
      </c>
      <c r="T155" s="169" t="s">
        <v>45</v>
      </c>
      <c r="U155" s="181">
        <v>9187435</v>
      </c>
      <c r="V155" s="236">
        <v>2155.17</v>
      </c>
      <c r="W155" s="229">
        <v>43790</v>
      </c>
      <c r="X155" s="224" t="s">
        <v>254</v>
      </c>
    </row>
    <row r="156" spans="1:24" s="150" customFormat="1" ht="25" customHeight="1" x14ac:dyDescent="0.35">
      <c r="A156" s="66"/>
      <c r="B156" s="228"/>
      <c r="C156" s="228"/>
      <c r="D156" s="228"/>
      <c r="E156" s="228"/>
      <c r="F156" s="178"/>
      <c r="G156" s="153"/>
      <c r="H156" s="175"/>
      <c r="I156" s="176"/>
      <c r="J156" s="176"/>
      <c r="K156" s="176"/>
      <c r="L156" s="178"/>
      <c r="M156" s="153"/>
      <c r="N156" s="221"/>
      <c r="O156" s="153"/>
      <c r="P156" s="229">
        <v>43790</v>
      </c>
      <c r="Q156" s="181" t="s">
        <v>32</v>
      </c>
      <c r="R156" s="181"/>
      <c r="S156" s="169" t="s">
        <v>33</v>
      </c>
      <c r="T156" s="169" t="s">
        <v>45</v>
      </c>
      <c r="U156" s="181">
        <v>9187531</v>
      </c>
      <c r="V156" s="236">
        <v>6465.52</v>
      </c>
      <c r="W156" s="229">
        <v>43790</v>
      </c>
      <c r="X156" s="224" t="s">
        <v>255</v>
      </c>
    </row>
    <row r="157" spans="1:24" s="150" customFormat="1" ht="25" customHeight="1" x14ac:dyDescent="0.35">
      <c r="A157" s="93"/>
      <c r="B157" s="233"/>
      <c r="C157" s="228"/>
      <c r="D157" s="228"/>
      <c r="E157" s="233"/>
      <c r="F157" s="178"/>
      <c r="G157" s="153"/>
      <c r="H157" s="240"/>
      <c r="I157" s="241"/>
      <c r="J157" s="241"/>
      <c r="K157" s="241"/>
      <c r="L157" s="178"/>
      <c r="M157" s="153"/>
      <c r="N157" s="221"/>
      <c r="O157" s="153"/>
      <c r="P157" s="229">
        <v>43790</v>
      </c>
      <c r="Q157" s="181" t="s">
        <v>32</v>
      </c>
      <c r="R157" s="181"/>
      <c r="S157" s="169" t="s">
        <v>33</v>
      </c>
      <c r="T157" s="169" t="s">
        <v>45</v>
      </c>
      <c r="U157" s="181">
        <v>9187621</v>
      </c>
      <c r="V157" s="236">
        <v>1482.64</v>
      </c>
      <c r="W157" s="229">
        <v>43790</v>
      </c>
      <c r="X157" s="224" t="s">
        <v>256</v>
      </c>
    </row>
    <row r="158" spans="1:24" s="248" customFormat="1" ht="25" customHeight="1" thickBot="1" x14ac:dyDescent="0.4">
      <c r="A158" s="280" t="s">
        <v>47</v>
      </c>
      <c r="B158" s="281">
        <f>+B97+B98+B99+B100+B101+B102+B103+B104+B105+B106+B107+B108+B109+B110+B111+B112+B113+B114+B115+B116+B117+B118+B119+B120+B121+B122+B123+B124+B125+B126+B127+B128+B129+B130+B131+B132+B133+B134+B135+B136+B137+B138+B139+B140+B141+B142+B143+B144+B145+B146+B147+B148+B149+B150+B151+B152+B153+B154+B155+B156+B157</f>
        <v>0</v>
      </c>
      <c r="C158" s="281">
        <f t="shared" ref="C158:L158" si="45">+C97+C98+C99+C100+C101+C102+C103+C104+C105+C106+C107+C108+C109+C110+C111+C112+C113+C114+C115+C116+C117+C118+C119+C120+C121+C122+C123+C124+C125+C126+C127+C128+C129+C130+C131+C132+C133+C134+C135+C136+C137+C138+C139+C140+C141+C142+C143+C144+C145+C146+C147+C148+C149+C150+C151+C152+C153+C154+C155+C156+C157</f>
        <v>50765.909999999996</v>
      </c>
      <c r="D158" s="282">
        <f t="shared" si="45"/>
        <v>0</v>
      </c>
      <c r="E158" s="283">
        <f t="shared" si="45"/>
        <v>0</v>
      </c>
      <c r="F158" s="195">
        <f t="shared" si="45"/>
        <v>50765.909999999996</v>
      </c>
      <c r="G158" s="246"/>
      <c r="H158" s="284">
        <f t="shared" si="45"/>
        <v>0</v>
      </c>
      <c r="I158" s="281">
        <f t="shared" si="45"/>
        <v>0</v>
      </c>
      <c r="J158" s="283">
        <f t="shared" si="45"/>
        <v>0</v>
      </c>
      <c r="K158" s="285">
        <f t="shared" si="45"/>
        <v>0</v>
      </c>
      <c r="L158" s="195">
        <f t="shared" si="45"/>
        <v>0</v>
      </c>
      <c r="M158" s="286"/>
      <c r="N158" s="258">
        <f>+N97+N98+N99+N100+N101+N102+N103+N104+N105+N106+N107+N108+N109+N110+N111+N112+N113+N114+N115+N116+N117+N118+N119+N120+N121+N122+N123+N124+N125+N126+N127+N128+N129+N130+N131+N132+N133+N134+N135+N136+N137+N138+N139+N140+N141+N142+N143+N144+N145+N146+N147+N148+N149+N150+N151+N152+N153+N154+N155+N156+N157</f>
        <v>50765.909999999996</v>
      </c>
      <c r="O158" s="246"/>
      <c r="P158" s="230"/>
      <c r="Q158" s="194"/>
      <c r="R158" s="194"/>
      <c r="S158" s="194"/>
      <c r="T158" s="194"/>
      <c r="U158" s="194"/>
      <c r="V158" s="223">
        <f>+V97+V98+V99+V100+V101+V102+V103+V104+V105+V106+V107+V108+V109+V110+V111+V112+V113+V114+V115+V116+V117+V118+V119+V120+V121+V122+V123+V124+V125+V126+V127+V128+V129+V130+V131+V132+V133+V134+V135+V136+V137+V138+V139+V140+V141+V142+V143+V144+V145+V146+V147+V148+V149+V150+V151+V152+V153+V154+V155+V156+V157</f>
        <v>244022.43</v>
      </c>
      <c r="W158" s="230"/>
      <c r="X158" s="232"/>
    </row>
    <row r="159" spans="1:24" s="239" customFormat="1" ht="25" customHeight="1" x14ac:dyDescent="0.35">
      <c r="A159" s="53" t="s">
        <v>192</v>
      </c>
      <c r="B159" s="185"/>
      <c r="C159" s="185">
        <v>14.66</v>
      </c>
      <c r="D159" s="185"/>
      <c r="E159" s="185"/>
      <c r="F159" s="152">
        <f t="shared" ref="F159:F162" si="46">+B159+C159+D159+E159</f>
        <v>14.66</v>
      </c>
      <c r="G159" s="237"/>
      <c r="H159" s="186"/>
      <c r="I159" s="187"/>
      <c r="J159" s="151"/>
      <c r="K159" s="187"/>
      <c r="L159" s="152">
        <f t="shared" ref="L159:L162" si="47">SUM(H159:K159)</f>
        <v>0</v>
      </c>
      <c r="M159" s="237"/>
      <c r="N159" s="188">
        <f t="shared" ref="N159:N162" si="48">F159-L159</f>
        <v>14.66</v>
      </c>
      <c r="O159" s="237"/>
      <c r="P159" s="225">
        <v>43825</v>
      </c>
      <c r="Q159" s="159" t="s">
        <v>32</v>
      </c>
      <c r="R159" s="159"/>
      <c r="S159" s="159" t="s">
        <v>33</v>
      </c>
      <c r="T159" s="159" t="s">
        <v>45</v>
      </c>
      <c r="U159" s="159">
        <v>8348838</v>
      </c>
      <c r="V159" s="238">
        <v>14.66</v>
      </c>
      <c r="W159" s="287">
        <v>43825</v>
      </c>
      <c r="X159" s="227" t="s">
        <v>128</v>
      </c>
    </row>
    <row r="160" spans="1:24" s="150" customFormat="1" ht="25" customHeight="1" x14ac:dyDescent="0.35">
      <c r="A160" s="66"/>
      <c r="B160" s="211"/>
      <c r="C160" s="211">
        <v>1174.04</v>
      </c>
      <c r="D160" s="211"/>
      <c r="E160" s="211"/>
      <c r="F160" s="212">
        <v>1174.04</v>
      </c>
      <c r="G160" s="153"/>
      <c r="H160" s="213"/>
      <c r="I160" s="214"/>
      <c r="J160" s="215"/>
      <c r="K160" s="214"/>
      <c r="L160" s="212"/>
      <c r="M160" s="153"/>
      <c r="N160" s="216">
        <v>1174.04</v>
      </c>
      <c r="O160" s="153"/>
      <c r="P160" s="219">
        <v>43825</v>
      </c>
      <c r="Q160" s="217" t="s">
        <v>32</v>
      </c>
      <c r="R160" s="217"/>
      <c r="S160" s="217" t="s">
        <v>33</v>
      </c>
      <c r="T160" s="217" t="s">
        <v>308</v>
      </c>
      <c r="U160" s="217" t="s">
        <v>309</v>
      </c>
      <c r="V160" s="218">
        <v>4298.99</v>
      </c>
      <c r="W160" s="229">
        <v>43825</v>
      </c>
      <c r="X160" s="220" t="s">
        <v>310</v>
      </c>
    </row>
    <row r="161" spans="1:24" s="150" customFormat="1" ht="25" customHeight="1" x14ac:dyDescent="0.35">
      <c r="A161" s="288"/>
      <c r="B161" s="233"/>
      <c r="C161" s="233">
        <v>930.43</v>
      </c>
      <c r="D161" s="233"/>
      <c r="E161" s="233"/>
      <c r="F161" s="164">
        <v>930.43</v>
      </c>
      <c r="G161" s="289"/>
      <c r="H161" s="240"/>
      <c r="I161" s="241"/>
      <c r="J161" s="162"/>
      <c r="K161" s="241"/>
      <c r="L161" s="164"/>
      <c r="M161" s="289"/>
      <c r="N161" s="167">
        <v>930.43</v>
      </c>
      <c r="O161" s="289"/>
      <c r="P161" s="242"/>
      <c r="Q161" s="243"/>
      <c r="R161" s="243"/>
      <c r="S161" s="243"/>
      <c r="T161" s="243"/>
      <c r="U161" s="243"/>
      <c r="V161" s="244"/>
      <c r="W161" s="242"/>
      <c r="X161" s="245"/>
    </row>
    <row r="162" spans="1:24" s="150" customFormat="1" ht="25" customHeight="1" x14ac:dyDescent="0.35">
      <c r="A162" s="290"/>
      <c r="B162" s="189"/>
      <c r="C162" s="189"/>
      <c r="D162" s="189"/>
      <c r="E162" s="189"/>
      <c r="F162" s="171">
        <f t="shared" si="46"/>
        <v>0</v>
      </c>
      <c r="G162" s="153"/>
      <c r="H162" s="165"/>
      <c r="I162" s="166"/>
      <c r="J162" s="163"/>
      <c r="K162" s="166"/>
      <c r="L162" s="171">
        <f t="shared" si="47"/>
        <v>0</v>
      </c>
      <c r="M162" s="153"/>
      <c r="N162" s="157">
        <f t="shared" si="48"/>
        <v>0</v>
      </c>
      <c r="O162" s="153"/>
      <c r="P162" s="197"/>
      <c r="Q162" s="169"/>
      <c r="R162" s="169"/>
      <c r="S162" s="169"/>
      <c r="T162" s="169"/>
      <c r="U162" s="169"/>
      <c r="V162" s="198">
        <v>0</v>
      </c>
      <c r="W162" s="197"/>
      <c r="X162" s="199"/>
    </row>
    <row r="163" spans="1:24" s="248" customFormat="1" ht="25" customHeight="1" thickBot="1" x14ac:dyDescent="0.4">
      <c r="A163" s="76" t="s">
        <v>47</v>
      </c>
      <c r="B163" s="190">
        <f>+B159+B162</f>
        <v>0</v>
      </c>
      <c r="C163" s="190">
        <f>+C159+C160+C161+C162</f>
        <v>2119.13</v>
      </c>
      <c r="D163" s="190">
        <f t="shared" ref="D163:E163" si="49">+D159+D162</f>
        <v>0</v>
      </c>
      <c r="E163" s="190">
        <f t="shared" si="49"/>
        <v>0</v>
      </c>
      <c r="F163" s="174">
        <f>+F159+F160+F161+F162</f>
        <v>2119.13</v>
      </c>
      <c r="G163" s="246"/>
      <c r="H163" s="191">
        <f>+H159+H162</f>
        <v>0</v>
      </c>
      <c r="I163" s="192">
        <f t="shared" ref="I163:L163" si="50">+I159+I162</f>
        <v>0</v>
      </c>
      <c r="J163" s="192">
        <f t="shared" si="50"/>
        <v>0</v>
      </c>
      <c r="K163" s="192">
        <f t="shared" si="50"/>
        <v>0</v>
      </c>
      <c r="L163" s="174">
        <f t="shared" si="50"/>
        <v>0</v>
      </c>
      <c r="M163" s="246"/>
      <c r="N163" s="247">
        <f>+N159+N160+N161+N162</f>
        <v>2119.13</v>
      </c>
      <c r="O163" s="246"/>
      <c r="P163" s="193"/>
      <c r="Q163" s="194"/>
      <c r="R163" s="183"/>
      <c r="S163" s="183"/>
      <c r="T163" s="183"/>
      <c r="U163" s="194"/>
      <c r="V163" s="195">
        <f>+V159+V160</f>
        <v>4313.6499999999996</v>
      </c>
      <c r="W163" s="193"/>
      <c r="X163" s="196"/>
    </row>
    <row r="164" spans="1:24" s="150" customFormat="1" ht="29.25" customHeight="1" thickBot="1" x14ac:dyDescent="0.4">
      <c r="A164" s="52" t="s">
        <v>311</v>
      </c>
      <c r="B164" s="291">
        <f>+B15+B18+B54+B57+B73+B76</f>
        <v>0</v>
      </c>
      <c r="C164" s="292">
        <f>+C15+C18+C54+C57+C73+C76+C79+C90+C93+C96+C158+C163</f>
        <v>434777.75999999995</v>
      </c>
      <c r="D164" s="292">
        <f>+D15+D18+D54+D57+D73+D76</f>
        <v>0</v>
      </c>
      <c r="E164" s="292">
        <f>+E15+E18+E54+E57+E73+E76</f>
        <v>0</v>
      </c>
      <c r="F164" s="292">
        <f>+F15+F18+F54+F57+F73+F76+F79+F90+F93+F96+F158+F163</f>
        <v>434777.75999999995</v>
      </c>
      <c r="G164" s="293"/>
      <c r="H164" s="292">
        <f t="shared" ref="H164:L164" si="51">+H15+H18+H54+H57+H73+H76+H79+H90+H93+H96+H158+H163</f>
        <v>0</v>
      </c>
      <c r="I164" s="292">
        <f t="shared" si="51"/>
        <v>0</v>
      </c>
      <c r="J164" s="292">
        <f t="shared" si="51"/>
        <v>0</v>
      </c>
      <c r="K164" s="292">
        <f t="shared" si="51"/>
        <v>0</v>
      </c>
      <c r="L164" s="292">
        <f t="shared" si="51"/>
        <v>0</v>
      </c>
      <c r="M164" s="293"/>
      <c r="N164" s="292">
        <f>+N15+N18+N54+N57+N73+N76+N79+N90+N93+N96+N158+N163</f>
        <v>434777.75999999995</v>
      </c>
      <c r="O164" s="294"/>
      <c r="P164" s="295"/>
      <c r="Q164" s="296"/>
      <c r="R164" s="295"/>
      <c r="S164" s="295"/>
      <c r="T164" s="295"/>
      <c r="U164" s="296"/>
      <c r="V164" s="292">
        <f>+V15+V18+V54+V57+V73+V76+V79+V90+V93+V96+V158+V163</f>
        <v>434777.76</v>
      </c>
      <c r="W164" s="297"/>
      <c r="X164" s="295"/>
    </row>
    <row r="165" spans="1:24" s="150" customFormat="1" ht="14" x14ac:dyDescent="0.35">
      <c r="U165" s="298"/>
    </row>
    <row r="166" spans="1:24" s="150" customFormat="1" ht="14" x14ac:dyDescent="0.35">
      <c r="U166" s="298"/>
    </row>
  </sheetData>
  <sheetProtection insertRows="0" autoFilter="0" pivotTables="0"/>
  <mergeCells count="43">
    <mergeCell ref="A94:A95"/>
    <mergeCell ref="A97:A111"/>
    <mergeCell ref="A112:A136"/>
    <mergeCell ref="A137:A157"/>
    <mergeCell ref="A159:A160"/>
    <mergeCell ref="A62:A72"/>
    <mergeCell ref="A74:A75"/>
    <mergeCell ref="A77:A78"/>
    <mergeCell ref="A80:A86"/>
    <mergeCell ref="A87:A89"/>
    <mergeCell ref="A91:A92"/>
    <mergeCell ref="A13:A14"/>
    <mergeCell ref="A16:A17"/>
    <mergeCell ref="A19:A37"/>
    <mergeCell ref="A38:A53"/>
    <mergeCell ref="A55:A56"/>
    <mergeCell ref="A58:A61"/>
    <mergeCell ref="N10:N12"/>
    <mergeCell ref="P10:V10"/>
    <mergeCell ref="W10:X11"/>
    <mergeCell ref="P11:P12"/>
    <mergeCell ref="Q11:R11"/>
    <mergeCell ref="S11:S12"/>
    <mergeCell ref="T11:T12"/>
    <mergeCell ref="U11:U12"/>
    <mergeCell ref="V11:V12"/>
    <mergeCell ref="A8:C8"/>
    <mergeCell ref="D8:F8"/>
    <mergeCell ref="H8:I8"/>
    <mergeCell ref="J8:L8"/>
    <mergeCell ref="A10:A12"/>
    <mergeCell ref="B10:E11"/>
    <mergeCell ref="F10:F12"/>
    <mergeCell ref="H10:K11"/>
    <mergeCell ref="L10:L12"/>
    <mergeCell ref="A1:X1"/>
    <mergeCell ref="U2:V2"/>
    <mergeCell ref="A3:X3"/>
    <mergeCell ref="A5:X5"/>
    <mergeCell ref="A7:C7"/>
    <mergeCell ref="D7:F7"/>
    <mergeCell ref="H7:I7"/>
    <mergeCell ref="J7:L7"/>
  </mergeCells>
  <printOptions horizontalCentered="1"/>
  <pageMargins left="0.19685039370078741" right="0.59055118110236227" top="0.59055118110236227" bottom="1.9685039370078741" header="0.19685039370078741" footer="0.35433070866141736"/>
  <pageSetup paperSize="5" scale="48" fitToWidth="0" fitToHeight="0" orientation="landscape" r:id="rId1"/>
  <headerFooter scaleWithDoc="0">
    <oddFooter>&amp;C&amp;10Página &amp;P de &amp;N</oddFooter>
  </headerFooter>
  <rowBreaks count="2" manualBreakCount="2">
    <brk id="61" max="23" man="1"/>
    <brk id="158" max="2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28427-F9E2-40D0-8A2E-4E4C5B040EC0}">
  <dimension ref="A1:X56"/>
  <sheetViews>
    <sheetView showWhiteSpace="0" view="pageBreakPreview" topLeftCell="A43" zoomScale="60" zoomScaleNormal="82" zoomScalePageLayoutView="60" workbookViewId="0">
      <selection activeCell="R54" sqref="R54"/>
    </sheetView>
  </sheetViews>
  <sheetFormatPr baseColWidth="10" defaultColWidth="0" defaultRowHeight="14.5" x14ac:dyDescent="0.35"/>
  <cols>
    <col min="1" max="6" width="15.453125" style="2" customWidth="1"/>
    <col min="7" max="7" width="2" style="2" customWidth="1"/>
    <col min="8" max="8" width="14.7265625" style="2" customWidth="1"/>
    <col min="9" max="10" width="15.453125" style="2" customWidth="1"/>
    <col min="11" max="11" width="16.7265625" style="2" customWidth="1"/>
    <col min="12" max="12" width="15.453125" style="2" customWidth="1"/>
    <col min="13" max="13" width="2" style="2" customWidth="1"/>
    <col min="14" max="14" width="19.54296875" style="2" customWidth="1"/>
    <col min="15" max="15" width="2" style="2" customWidth="1"/>
    <col min="16" max="16" width="14.7265625" style="2" customWidth="1"/>
    <col min="17" max="17" width="8.453125" style="2" bestFit="1" customWidth="1"/>
    <col min="18" max="18" width="18" style="2" customWidth="1"/>
    <col min="19" max="19" width="13.453125" style="2" customWidth="1"/>
    <col min="20" max="20" width="15.1796875" style="2" customWidth="1"/>
    <col min="21" max="21" width="14.7265625" style="65" customWidth="1"/>
    <col min="22" max="22" width="17.81640625" style="2" customWidth="1"/>
    <col min="23" max="23" width="12.54296875" style="8" customWidth="1"/>
    <col min="24" max="24" width="11.81640625" style="65" customWidth="1"/>
    <col min="25" max="4576" width="5" style="2" customWidth="1"/>
    <col min="4577" max="4577" width="13" style="2" customWidth="1"/>
    <col min="4578" max="4578" width="17.1796875" style="2" customWidth="1"/>
    <col min="4579" max="4825" width="0" style="2" hidden="1"/>
    <col min="4826" max="4826" width="19.26953125" style="2" customWidth="1"/>
    <col min="4827" max="4827" width="18.1796875" style="2" customWidth="1"/>
    <col min="4828" max="4828" width="16.54296875" style="2" customWidth="1"/>
    <col min="4829" max="4829" width="13.26953125" style="2" customWidth="1"/>
    <col min="4830" max="4830" width="18" style="2" customWidth="1"/>
    <col min="4831" max="4831" width="17.26953125" style="2" customWidth="1"/>
    <col min="4832" max="4832" width="15.54296875" style="2" customWidth="1"/>
    <col min="4833" max="4833" width="13" style="2" customWidth="1"/>
    <col min="4834" max="4834" width="17.1796875" style="2" customWidth="1"/>
    <col min="4835" max="5081" width="0" style="2" hidden="1"/>
    <col min="5082" max="5082" width="19.26953125" style="2" customWidth="1"/>
    <col min="5083" max="5083" width="18.1796875" style="2" customWidth="1"/>
    <col min="5084" max="5084" width="16.54296875" style="2" customWidth="1"/>
    <col min="5085" max="5085" width="13.26953125" style="2" customWidth="1"/>
    <col min="5086" max="5086" width="18" style="2" customWidth="1"/>
    <col min="5087" max="5087" width="17.26953125" style="2" customWidth="1"/>
    <col min="5088" max="5088" width="15.54296875" style="2" customWidth="1"/>
    <col min="5089" max="5089" width="13" style="2" customWidth="1"/>
    <col min="5090" max="5090" width="17.1796875" style="2" customWidth="1"/>
    <col min="5091" max="5337" width="0" style="2" hidden="1"/>
    <col min="5338" max="5338" width="19.26953125" style="2" customWidth="1"/>
    <col min="5339" max="5339" width="18.1796875" style="2" customWidth="1"/>
    <col min="5340" max="5340" width="16.54296875" style="2" customWidth="1"/>
    <col min="5341" max="5341" width="13.26953125" style="2" customWidth="1"/>
    <col min="5342" max="5342" width="18" style="2" customWidth="1"/>
    <col min="5343" max="5343" width="17.26953125" style="2" customWidth="1"/>
    <col min="5344" max="5344" width="15.54296875" style="2" customWidth="1"/>
    <col min="5345" max="5345" width="13" style="2" customWidth="1"/>
    <col min="5346" max="5346" width="17.1796875" style="2" customWidth="1"/>
    <col min="5347" max="5593" width="0" style="2" hidden="1"/>
    <col min="5594" max="5594" width="19.26953125" style="2" customWidth="1"/>
    <col min="5595" max="5595" width="18.1796875" style="2" customWidth="1"/>
    <col min="5596" max="5596" width="16.54296875" style="2" customWidth="1"/>
    <col min="5597" max="5597" width="13.26953125" style="2" customWidth="1"/>
    <col min="5598" max="5598" width="18" style="2" customWidth="1"/>
    <col min="5599" max="5599" width="17.26953125" style="2" customWidth="1"/>
    <col min="5600" max="5600" width="15.54296875" style="2" customWidth="1"/>
    <col min="5601" max="5601" width="13" style="2" customWidth="1"/>
    <col min="5602" max="5602" width="17.1796875" style="2" customWidth="1"/>
    <col min="5603" max="5849" width="0" style="2" hidden="1"/>
    <col min="5850" max="5850" width="19.26953125" style="2" customWidth="1"/>
    <col min="5851" max="5851" width="18.1796875" style="2" customWidth="1"/>
    <col min="5852" max="5852" width="16.54296875" style="2" customWidth="1"/>
    <col min="5853" max="5853" width="13.26953125" style="2" customWidth="1"/>
    <col min="5854" max="5854" width="18" style="2" customWidth="1"/>
    <col min="5855" max="5855" width="17.26953125" style="2" customWidth="1"/>
    <col min="5856" max="5856" width="15.54296875" style="2" customWidth="1"/>
    <col min="5857" max="5857" width="13" style="2" customWidth="1"/>
    <col min="5858" max="5858" width="17.1796875" style="2" customWidth="1"/>
    <col min="5859" max="6105" width="0" style="2" hidden="1"/>
    <col min="6106" max="6106" width="19.26953125" style="2" customWidth="1"/>
    <col min="6107" max="6107" width="18.1796875" style="2" customWidth="1"/>
    <col min="6108" max="6108" width="16.54296875" style="2" customWidth="1"/>
    <col min="6109" max="6109" width="13.26953125" style="2" customWidth="1"/>
    <col min="6110" max="6110" width="18" style="2" customWidth="1"/>
    <col min="6111" max="6111" width="17.26953125" style="2" customWidth="1"/>
    <col min="6112" max="6112" width="15.54296875" style="2" customWidth="1"/>
    <col min="6113" max="6113" width="13" style="2" customWidth="1"/>
    <col min="6114" max="6114" width="17.1796875" style="2" customWidth="1"/>
    <col min="6115" max="6361" width="0" style="2" hidden="1"/>
    <col min="6362" max="6362" width="19.26953125" style="2" customWidth="1"/>
    <col min="6363" max="6363" width="18.1796875" style="2" customWidth="1"/>
    <col min="6364" max="6364" width="16.54296875" style="2" customWidth="1"/>
    <col min="6365" max="6365" width="13.26953125" style="2" customWidth="1"/>
    <col min="6366" max="6366" width="18" style="2" customWidth="1"/>
    <col min="6367" max="6367" width="17.26953125" style="2" customWidth="1"/>
    <col min="6368" max="6368" width="15.54296875" style="2" customWidth="1"/>
    <col min="6369" max="6369" width="13" style="2" customWidth="1"/>
    <col min="6370" max="6370" width="17.1796875" style="2" customWidth="1"/>
    <col min="6371" max="6617" width="0" style="2" hidden="1"/>
    <col min="6618" max="6618" width="19.26953125" style="2" customWidth="1"/>
    <col min="6619" max="6619" width="18.1796875" style="2" customWidth="1"/>
    <col min="6620" max="6620" width="16.54296875" style="2" customWidth="1"/>
    <col min="6621" max="6621" width="13.26953125" style="2" customWidth="1"/>
    <col min="6622" max="6622" width="18" style="2" customWidth="1"/>
    <col min="6623" max="6623" width="17.26953125" style="2" customWidth="1"/>
    <col min="6624" max="6624" width="15.54296875" style="2" customWidth="1"/>
    <col min="6625" max="6625" width="13" style="2" customWidth="1"/>
    <col min="6626" max="6626" width="17.1796875" style="2" customWidth="1"/>
    <col min="6627" max="6873" width="0" style="2" hidden="1"/>
    <col min="6874" max="6874" width="19.26953125" style="2" customWidth="1"/>
    <col min="6875" max="6875" width="18.1796875" style="2" customWidth="1"/>
    <col min="6876" max="6876" width="16.54296875" style="2" customWidth="1"/>
    <col min="6877" max="6877" width="13.26953125" style="2" customWidth="1"/>
    <col min="6878" max="6878" width="18" style="2" customWidth="1"/>
    <col min="6879" max="6879" width="17.26953125" style="2" customWidth="1"/>
    <col min="6880" max="6880" width="15.54296875" style="2" customWidth="1"/>
    <col min="6881" max="6881" width="13" style="2" customWidth="1"/>
    <col min="6882" max="6882" width="17.1796875" style="2" customWidth="1"/>
    <col min="6883" max="7129" width="0" style="2" hidden="1"/>
    <col min="7130" max="7130" width="19.26953125" style="2" customWidth="1"/>
    <col min="7131" max="7131" width="18.1796875" style="2" customWidth="1"/>
    <col min="7132" max="7132" width="16.54296875" style="2" customWidth="1"/>
    <col min="7133" max="7133" width="13.26953125" style="2" customWidth="1"/>
    <col min="7134" max="7134" width="18" style="2" customWidth="1"/>
    <col min="7135" max="7135" width="17.26953125" style="2" customWidth="1"/>
    <col min="7136" max="7136" width="15.54296875" style="2" customWidth="1"/>
    <col min="7137" max="7137" width="13" style="2" customWidth="1"/>
    <col min="7138" max="7138" width="17.1796875" style="2" customWidth="1"/>
    <col min="7139" max="7385" width="0" style="2" hidden="1"/>
    <col min="7386" max="7386" width="19.26953125" style="2" customWidth="1"/>
    <col min="7387" max="7387" width="18.1796875" style="2" customWidth="1"/>
    <col min="7388" max="7388" width="16.54296875" style="2" customWidth="1"/>
    <col min="7389" max="7389" width="13.26953125" style="2" customWidth="1"/>
    <col min="7390" max="7390" width="18" style="2" customWidth="1"/>
    <col min="7391" max="7391" width="17.26953125" style="2" customWidth="1"/>
    <col min="7392" max="7392" width="15.54296875" style="2" customWidth="1"/>
    <col min="7393" max="7393" width="13" style="2" customWidth="1"/>
    <col min="7394" max="7394" width="17.1796875" style="2" customWidth="1"/>
    <col min="7395" max="7641" width="0" style="2" hidden="1"/>
    <col min="7642" max="7642" width="19.26953125" style="2" customWidth="1"/>
    <col min="7643" max="7643" width="18.1796875" style="2" customWidth="1"/>
    <col min="7644" max="7644" width="16.54296875" style="2" customWidth="1"/>
    <col min="7645" max="7645" width="13.26953125" style="2" customWidth="1"/>
    <col min="7646" max="7646" width="18" style="2" customWidth="1"/>
    <col min="7647" max="7647" width="17.26953125" style="2" customWidth="1"/>
    <col min="7648" max="7648" width="15.54296875" style="2" customWidth="1"/>
    <col min="7649" max="7649" width="13" style="2" customWidth="1"/>
    <col min="7650" max="7650" width="17.1796875" style="2" customWidth="1"/>
    <col min="7651" max="7897" width="0" style="2" hidden="1"/>
    <col min="7898" max="7898" width="19.26953125" style="2" customWidth="1"/>
    <col min="7899" max="7899" width="18.1796875" style="2" customWidth="1"/>
    <col min="7900" max="7900" width="16.54296875" style="2" customWidth="1"/>
    <col min="7901" max="7901" width="13.26953125" style="2" customWidth="1"/>
    <col min="7902" max="7902" width="18" style="2" customWidth="1"/>
    <col min="7903" max="7903" width="17.26953125" style="2" customWidth="1"/>
    <col min="7904" max="7904" width="15.54296875" style="2" customWidth="1"/>
    <col min="7905" max="7905" width="13" style="2" customWidth="1"/>
    <col min="7906" max="7906" width="17.1796875" style="2" customWidth="1"/>
    <col min="7907" max="8153" width="0" style="2" hidden="1"/>
    <col min="8154" max="8154" width="19.26953125" style="2" customWidth="1"/>
    <col min="8155" max="8155" width="18.1796875" style="2" customWidth="1"/>
    <col min="8156" max="8156" width="16.54296875" style="2" customWidth="1"/>
    <col min="8157" max="8157" width="13.26953125" style="2" customWidth="1"/>
    <col min="8158" max="8158" width="18" style="2" customWidth="1"/>
    <col min="8159" max="8159" width="17.26953125" style="2" customWidth="1"/>
    <col min="8160" max="8160" width="15.54296875" style="2" customWidth="1"/>
    <col min="8161" max="8161" width="13" style="2" customWidth="1"/>
    <col min="8162" max="8162" width="17.1796875" style="2" customWidth="1"/>
    <col min="8163" max="8409" width="0" style="2" hidden="1"/>
    <col min="8410" max="8410" width="19.26953125" style="2" customWidth="1"/>
    <col min="8411" max="8411" width="18.1796875" style="2" customWidth="1"/>
    <col min="8412" max="8412" width="16.54296875" style="2" customWidth="1"/>
    <col min="8413" max="8413" width="13.26953125" style="2" customWidth="1"/>
    <col min="8414" max="8414" width="18" style="2" customWidth="1"/>
    <col min="8415" max="8415" width="17.26953125" style="2" customWidth="1"/>
    <col min="8416" max="8416" width="15.54296875" style="2" customWidth="1"/>
    <col min="8417" max="8417" width="13" style="2" customWidth="1"/>
    <col min="8418" max="8418" width="17.1796875" style="2" customWidth="1"/>
    <col min="8419" max="8665" width="0" style="2" hidden="1"/>
    <col min="8666" max="8666" width="19.26953125" style="2" customWidth="1"/>
    <col min="8667" max="8667" width="18.1796875" style="2" customWidth="1"/>
    <col min="8668" max="8668" width="16.54296875" style="2" customWidth="1"/>
    <col min="8669" max="8669" width="13.26953125" style="2" customWidth="1"/>
    <col min="8670" max="8670" width="18" style="2" customWidth="1"/>
    <col min="8671" max="8671" width="17.26953125" style="2" customWidth="1"/>
    <col min="8672" max="8672" width="15.54296875" style="2" customWidth="1"/>
    <col min="8673" max="8673" width="13" style="2" customWidth="1"/>
    <col min="8674" max="8674" width="17.1796875" style="2" customWidth="1"/>
    <col min="8675" max="8921" width="0" style="2" hidden="1"/>
    <col min="8922" max="8922" width="19.26953125" style="2" customWidth="1"/>
    <col min="8923" max="8923" width="18.1796875" style="2" customWidth="1"/>
    <col min="8924" max="8924" width="16.54296875" style="2" customWidth="1"/>
    <col min="8925" max="8925" width="13.26953125" style="2" customWidth="1"/>
    <col min="8926" max="8926" width="18" style="2" customWidth="1"/>
    <col min="8927" max="8927" width="17.26953125" style="2" customWidth="1"/>
    <col min="8928" max="8928" width="15.54296875" style="2" customWidth="1"/>
    <col min="8929" max="8929" width="13" style="2" customWidth="1"/>
    <col min="8930" max="8930" width="17.1796875" style="2" customWidth="1"/>
    <col min="8931" max="9177" width="0" style="2" hidden="1"/>
    <col min="9178" max="9178" width="19.26953125" style="2" customWidth="1"/>
    <col min="9179" max="9179" width="18.1796875" style="2" customWidth="1"/>
    <col min="9180" max="9180" width="16.54296875" style="2" customWidth="1"/>
    <col min="9181" max="9181" width="13.26953125" style="2" customWidth="1"/>
    <col min="9182" max="9182" width="18" style="2" customWidth="1"/>
    <col min="9183" max="9183" width="17.26953125" style="2" customWidth="1"/>
    <col min="9184" max="9184" width="15.54296875" style="2" customWidth="1"/>
    <col min="9185" max="9185" width="13" style="2" customWidth="1"/>
    <col min="9186" max="9186" width="17.1796875" style="2" customWidth="1"/>
    <col min="9187" max="9433" width="0" style="2" hidden="1"/>
    <col min="9434" max="9434" width="19.26953125" style="2" customWidth="1"/>
    <col min="9435" max="9435" width="18.1796875" style="2" customWidth="1"/>
    <col min="9436" max="9436" width="16.54296875" style="2" customWidth="1"/>
    <col min="9437" max="9437" width="13.26953125" style="2" customWidth="1"/>
    <col min="9438" max="9438" width="18" style="2" customWidth="1"/>
    <col min="9439" max="9439" width="17.26953125" style="2" customWidth="1"/>
    <col min="9440" max="9440" width="15.54296875" style="2" customWidth="1"/>
    <col min="9441" max="9441" width="13" style="2" customWidth="1"/>
    <col min="9442" max="9442" width="17.1796875" style="2" customWidth="1"/>
    <col min="9443" max="9689" width="0" style="2" hidden="1"/>
    <col min="9690" max="9690" width="19.26953125" style="2" customWidth="1"/>
    <col min="9691" max="9691" width="18.1796875" style="2" customWidth="1"/>
    <col min="9692" max="9692" width="16.54296875" style="2" customWidth="1"/>
    <col min="9693" max="9693" width="13.26953125" style="2" customWidth="1"/>
    <col min="9694" max="9694" width="18" style="2" customWidth="1"/>
    <col min="9695" max="9695" width="17.26953125" style="2" customWidth="1"/>
    <col min="9696" max="9696" width="15.54296875" style="2" customWidth="1"/>
    <col min="9697" max="9697" width="13" style="2" customWidth="1"/>
    <col min="9698" max="9698" width="17.1796875" style="2" customWidth="1"/>
    <col min="9699" max="9945" width="0" style="2" hidden="1"/>
    <col min="9946" max="9946" width="19.26953125" style="2" customWidth="1"/>
    <col min="9947" max="9947" width="18.1796875" style="2" customWidth="1"/>
    <col min="9948" max="9948" width="16.54296875" style="2" customWidth="1"/>
    <col min="9949" max="9949" width="13.26953125" style="2" customWidth="1"/>
    <col min="9950" max="9950" width="18" style="2" customWidth="1"/>
    <col min="9951" max="9951" width="17.26953125" style="2" customWidth="1"/>
    <col min="9952" max="9952" width="15.54296875" style="2" customWidth="1"/>
    <col min="9953" max="9953" width="13" style="2" customWidth="1"/>
    <col min="9954" max="9954" width="17.1796875" style="2" customWidth="1"/>
    <col min="9955" max="10201" width="0" style="2" hidden="1"/>
    <col min="10202" max="10202" width="19.26953125" style="2" customWidth="1"/>
    <col min="10203" max="10203" width="18.1796875" style="2" customWidth="1"/>
    <col min="10204" max="10204" width="16.54296875" style="2" customWidth="1"/>
    <col min="10205" max="10205" width="13.26953125" style="2" customWidth="1"/>
    <col min="10206" max="10206" width="18" style="2" customWidth="1"/>
    <col min="10207" max="10207" width="17.26953125" style="2" customWidth="1"/>
    <col min="10208" max="10208" width="15.54296875" style="2" customWidth="1"/>
    <col min="10209" max="10209" width="13" style="2" customWidth="1"/>
    <col min="10210" max="10210" width="17.1796875" style="2" customWidth="1"/>
    <col min="10211" max="10457" width="0" style="2" hidden="1"/>
    <col min="10458" max="10458" width="19.26953125" style="2" customWidth="1"/>
    <col min="10459" max="10459" width="18.1796875" style="2" customWidth="1"/>
    <col min="10460" max="10460" width="16.54296875" style="2" customWidth="1"/>
    <col min="10461" max="10461" width="13.26953125" style="2" customWidth="1"/>
    <col min="10462" max="10462" width="18" style="2" customWidth="1"/>
    <col min="10463" max="10463" width="17.26953125" style="2" customWidth="1"/>
    <col min="10464" max="10464" width="15.54296875" style="2" customWidth="1"/>
    <col min="10465" max="10465" width="13" style="2" customWidth="1"/>
    <col min="10466" max="10466" width="17.1796875" style="2" customWidth="1"/>
    <col min="10467" max="10713" width="0" style="2" hidden="1"/>
    <col min="10714" max="10714" width="19.26953125" style="2" customWidth="1"/>
    <col min="10715" max="10715" width="18.1796875" style="2" customWidth="1"/>
    <col min="10716" max="10716" width="16.54296875" style="2" customWidth="1"/>
    <col min="10717" max="10717" width="13.26953125" style="2" customWidth="1"/>
    <col min="10718" max="10718" width="18" style="2" customWidth="1"/>
    <col min="10719" max="10719" width="17.26953125" style="2" customWidth="1"/>
    <col min="10720" max="10720" width="15.54296875" style="2" customWidth="1"/>
    <col min="10721" max="10721" width="13" style="2" customWidth="1"/>
    <col min="10722" max="10722" width="17.1796875" style="2" customWidth="1"/>
    <col min="10723" max="10969" width="0" style="2" hidden="1"/>
    <col min="10970" max="10970" width="19.26953125" style="2" customWidth="1"/>
    <col min="10971" max="10971" width="18.1796875" style="2" customWidth="1"/>
    <col min="10972" max="10972" width="16.54296875" style="2" customWidth="1"/>
    <col min="10973" max="10973" width="13.26953125" style="2" customWidth="1"/>
    <col min="10974" max="10974" width="18" style="2" customWidth="1"/>
    <col min="10975" max="10975" width="17.26953125" style="2" customWidth="1"/>
    <col min="10976" max="10976" width="15.54296875" style="2" customWidth="1"/>
    <col min="10977" max="10977" width="13" style="2" customWidth="1"/>
    <col min="10978" max="10978" width="17.1796875" style="2" customWidth="1"/>
    <col min="10979" max="11225" width="0" style="2" hidden="1"/>
    <col min="11226" max="11226" width="19.26953125" style="2" customWidth="1"/>
    <col min="11227" max="11227" width="18.1796875" style="2" customWidth="1"/>
    <col min="11228" max="11228" width="16.54296875" style="2" customWidth="1"/>
    <col min="11229" max="11229" width="13.26953125" style="2" customWidth="1"/>
    <col min="11230" max="11230" width="18" style="2" customWidth="1"/>
    <col min="11231" max="11231" width="17.26953125" style="2" customWidth="1"/>
    <col min="11232" max="11232" width="15.54296875" style="2" customWidth="1"/>
    <col min="11233" max="11233" width="13" style="2" customWidth="1"/>
    <col min="11234" max="11234" width="17.1796875" style="2" customWidth="1"/>
    <col min="11235" max="11481" width="0" style="2" hidden="1"/>
    <col min="11482" max="11482" width="19.26953125" style="2" customWidth="1"/>
    <col min="11483" max="11483" width="18.1796875" style="2" customWidth="1"/>
    <col min="11484" max="11484" width="16.54296875" style="2" customWidth="1"/>
    <col min="11485" max="11485" width="13.26953125" style="2" customWidth="1"/>
    <col min="11486" max="11486" width="18" style="2" customWidth="1"/>
    <col min="11487" max="11487" width="17.26953125" style="2" customWidth="1"/>
    <col min="11488" max="11488" width="15.54296875" style="2" customWidth="1"/>
    <col min="11489" max="11489" width="13" style="2" customWidth="1"/>
    <col min="11490" max="11490" width="17.1796875" style="2" customWidth="1"/>
    <col min="11491" max="11737" width="0" style="2" hidden="1"/>
    <col min="11738" max="11738" width="19.26953125" style="2" customWidth="1"/>
    <col min="11739" max="11739" width="18.1796875" style="2" customWidth="1"/>
    <col min="11740" max="11740" width="16.54296875" style="2" customWidth="1"/>
    <col min="11741" max="11741" width="13.26953125" style="2" customWidth="1"/>
    <col min="11742" max="11742" width="18" style="2" customWidth="1"/>
    <col min="11743" max="11743" width="17.26953125" style="2" customWidth="1"/>
    <col min="11744" max="11744" width="15.54296875" style="2" customWidth="1"/>
    <col min="11745" max="11745" width="13" style="2" customWidth="1"/>
    <col min="11746" max="11746" width="17.1796875" style="2" customWidth="1"/>
    <col min="11747" max="11993" width="0" style="2" hidden="1"/>
    <col min="11994" max="11994" width="19.26953125" style="2" customWidth="1"/>
    <col min="11995" max="11995" width="18.1796875" style="2" customWidth="1"/>
    <col min="11996" max="11996" width="16.54296875" style="2" customWidth="1"/>
    <col min="11997" max="11997" width="13.26953125" style="2" customWidth="1"/>
    <col min="11998" max="11998" width="18" style="2" customWidth="1"/>
    <col min="11999" max="11999" width="17.26953125" style="2" customWidth="1"/>
    <col min="12000" max="12000" width="15.54296875" style="2" customWidth="1"/>
    <col min="12001" max="12001" width="13" style="2" customWidth="1"/>
    <col min="12002" max="12002" width="17.1796875" style="2" customWidth="1"/>
    <col min="12003" max="12249" width="0" style="2" hidden="1"/>
    <col min="12250" max="12250" width="19.26953125" style="2" customWidth="1"/>
    <col min="12251" max="12251" width="18.1796875" style="2" customWidth="1"/>
    <col min="12252" max="12252" width="16.54296875" style="2" customWidth="1"/>
    <col min="12253" max="12253" width="13.26953125" style="2" customWidth="1"/>
    <col min="12254" max="12254" width="18" style="2" customWidth="1"/>
    <col min="12255" max="12255" width="17.26953125" style="2" customWidth="1"/>
    <col min="12256" max="12256" width="15.54296875" style="2" customWidth="1"/>
    <col min="12257" max="12257" width="13" style="2" customWidth="1"/>
    <col min="12258" max="12258" width="17.1796875" style="2" customWidth="1"/>
    <col min="12259" max="12505" width="0" style="2" hidden="1"/>
    <col min="12506" max="12506" width="19.26953125" style="2" customWidth="1"/>
    <col min="12507" max="12507" width="18.1796875" style="2" customWidth="1"/>
    <col min="12508" max="12508" width="16.54296875" style="2" customWidth="1"/>
    <col min="12509" max="12509" width="13.26953125" style="2" customWidth="1"/>
    <col min="12510" max="12510" width="18" style="2" customWidth="1"/>
    <col min="12511" max="12511" width="17.26953125" style="2" customWidth="1"/>
    <col min="12512" max="12512" width="15.54296875" style="2" customWidth="1"/>
    <col min="12513" max="12513" width="13" style="2" customWidth="1"/>
    <col min="12514" max="12514" width="17.1796875" style="2" customWidth="1"/>
    <col min="12515" max="12761" width="0" style="2" hidden="1"/>
    <col min="12762" max="12762" width="19.26953125" style="2" customWidth="1"/>
    <col min="12763" max="12763" width="18.1796875" style="2" customWidth="1"/>
    <col min="12764" max="12764" width="16.54296875" style="2" customWidth="1"/>
    <col min="12765" max="12765" width="13.26953125" style="2" customWidth="1"/>
    <col min="12766" max="12766" width="18" style="2" customWidth="1"/>
    <col min="12767" max="12767" width="17.26953125" style="2" customWidth="1"/>
    <col min="12768" max="12768" width="15.54296875" style="2" customWidth="1"/>
    <col min="12769" max="12769" width="13" style="2" customWidth="1"/>
    <col min="12770" max="12770" width="17.1796875" style="2" customWidth="1"/>
    <col min="12771" max="13017" width="0" style="2" hidden="1"/>
    <col min="13018" max="13018" width="19.26953125" style="2" customWidth="1"/>
    <col min="13019" max="13019" width="18.1796875" style="2" customWidth="1"/>
    <col min="13020" max="13020" width="16.54296875" style="2" customWidth="1"/>
    <col min="13021" max="13021" width="13.26953125" style="2" customWidth="1"/>
    <col min="13022" max="13022" width="18" style="2" customWidth="1"/>
    <col min="13023" max="13023" width="17.26953125" style="2" customWidth="1"/>
    <col min="13024" max="13024" width="15.54296875" style="2" customWidth="1"/>
    <col min="13025" max="13025" width="13" style="2" customWidth="1"/>
    <col min="13026" max="13026" width="17.1796875" style="2" customWidth="1"/>
    <col min="13027" max="13273" width="0" style="2" hidden="1"/>
    <col min="13274" max="13274" width="19.26953125" style="2" customWidth="1"/>
    <col min="13275" max="13275" width="18.1796875" style="2" customWidth="1"/>
    <col min="13276" max="13276" width="16.54296875" style="2" customWidth="1"/>
    <col min="13277" max="13277" width="13.26953125" style="2" customWidth="1"/>
    <col min="13278" max="13278" width="18" style="2" customWidth="1"/>
    <col min="13279" max="13279" width="17.26953125" style="2" customWidth="1"/>
    <col min="13280" max="13280" width="15.54296875" style="2" customWidth="1"/>
    <col min="13281" max="13281" width="13" style="2" customWidth="1"/>
    <col min="13282" max="13282" width="17.1796875" style="2" customWidth="1"/>
    <col min="13283" max="13529" width="0" style="2" hidden="1"/>
    <col min="13530" max="13530" width="19.26953125" style="2" customWidth="1"/>
    <col min="13531" max="13531" width="18.1796875" style="2" customWidth="1"/>
    <col min="13532" max="13532" width="16.54296875" style="2" customWidth="1"/>
    <col min="13533" max="13533" width="13.26953125" style="2" customWidth="1"/>
    <col min="13534" max="13534" width="18" style="2" customWidth="1"/>
    <col min="13535" max="13535" width="17.26953125" style="2" customWidth="1"/>
    <col min="13536" max="13536" width="15.54296875" style="2" customWidth="1"/>
    <col min="13537" max="13537" width="13" style="2" customWidth="1"/>
    <col min="13538" max="13538" width="17.1796875" style="2" customWidth="1"/>
    <col min="13539" max="13785" width="0" style="2" hidden="1"/>
    <col min="13786" max="13786" width="19.26953125" style="2" customWidth="1"/>
    <col min="13787" max="13787" width="18.1796875" style="2" customWidth="1"/>
    <col min="13788" max="13788" width="16.54296875" style="2" customWidth="1"/>
    <col min="13789" max="13789" width="13.26953125" style="2" customWidth="1"/>
    <col min="13790" max="13790" width="18" style="2" customWidth="1"/>
    <col min="13791" max="13791" width="17.26953125" style="2" customWidth="1"/>
    <col min="13792" max="13792" width="15.54296875" style="2" customWidth="1"/>
    <col min="13793" max="13793" width="13" style="2" customWidth="1"/>
    <col min="13794" max="13794" width="17.1796875" style="2" customWidth="1"/>
    <col min="13795" max="14041" width="0" style="2" hidden="1"/>
    <col min="14042" max="14042" width="19.26953125" style="2" customWidth="1"/>
    <col min="14043" max="14043" width="18.1796875" style="2" customWidth="1"/>
    <col min="14044" max="14044" width="16.54296875" style="2" customWidth="1"/>
    <col min="14045" max="14045" width="13.26953125" style="2" customWidth="1"/>
    <col min="14046" max="14046" width="18" style="2" customWidth="1"/>
    <col min="14047" max="14047" width="17.26953125" style="2" customWidth="1"/>
    <col min="14048" max="14048" width="15.54296875" style="2" customWidth="1"/>
    <col min="14049" max="14049" width="13" style="2" customWidth="1"/>
    <col min="14050" max="14050" width="17.1796875" style="2" customWidth="1"/>
    <col min="14051" max="14297" width="0" style="2" hidden="1"/>
    <col min="14298" max="14298" width="19.26953125" style="2" customWidth="1"/>
    <col min="14299" max="14299" width="18.1796875" style="2" customWidth="1"/>
    <col min="14300" max="14300" width="16.54296875" style="2" customWidth="1"/>
    <col min="14301" max="14301" width="13.26953125" style="2" customWidth="1"/>
    <col min="14302" max="14302" width="18" style="2" customWidth="1"/>
    <col min="14303" max="14303" width="17.26953125" style="2" customWidth="1"/>
    <col min="14304" max="14304" width="15.54296875" style="2" customWidth="1"/>
    <col min="14305" max="14305" width="13" style="2" customWidth="1"/>
    <col min="14306" max="14306" width="17.1796875" style="2" customWidth="1"/>
    <col min="14307" max="14553" width="0" style="2" hidden="1"/>
    <col min="14554" max="14554" width="19.26953125" style="2" customWidth="1"/>
    <col min="14555" max="14555" width="18.1796875" style="2" customWidth="1"/>
    <col min="14556" max="14556" width="16.54296875" style="2" customWidth="1"/>
    <col min="14557" max="14557" width="13.26953125" style="2" customWidth="1"/>
    <col min="14558" max="14558" width="18" style="2" customWidth="1"/>
    <col min="14559" max="14559" width="17.26953125" style="2" customWidth="1"/>
    <col min="14560" max="14560" width="15.54296875" style="2" customWidth="1"/>
    <col min="14561" max="14561" width="13" style="2" customWidth="1"/>
    <col min="14562" max="14562" width="17.1796875" style="2" customWidth="1"/>
    <col min="14563" max="14809" width="0" style="2" hidden="1"/>
    <col min="14810" max="14810" width="19.26953125" style="2" customWidth="1"/>
    <col min="14811" max="14811" width="18.1796875" style="2" customWidth="1"/>
    <col min="14812" max="14812" width="16.54296875" style="2" customWidth="1"/>
    <col min="14813" max="14813" width="13.26953125" style="2" customWidth="1"/>
    <col min="14814" max="14814" width="18" style="2" customWidth="1"/>
    <col min="14815" max="14815" width="17.26953125" style="2" customWidth="1"/>
    <col min="14816" max="14816" width="15.54296875" style="2" customWidth="1"/>
    <col min="14817" max="14817" width="13" style="2" customWidth="1"/>
    <col min="14818" max="14818" width="17.1796875" style="2" customWidth="1"/>
    <col min="14819" max="15065" width="0" style="2" hidden="1"/>
    <col min="15066" max="15066" width="19.26953125" style="2" customWidth="1"/>
    <col min="15067" max="15067" width="18.1796875" style="2" customWidth="1"/>
    <col min="15068" max="15068" width="16.54296875" style="2" customWidth="1"/>
    <col min="15069" max="15069" width="13.26953125" style="2" customWidth="1"/>
    <col min="15070" max="15070" width="18" style="2" customWidth="1"/>
    <col min="15071" max="15071" width="17.26953125" style="2" customWidth="1"/>
    <col min="15072" max="15072" width="15.54296875" style="2" customWidth="1"/>
    <col min="15073" max="15073" width="13" style="2" customWidth="1"/>
    <col min="15074" max="15074" width="17.1796875" style="2" customWidth="1"/>
    <col min="15075" max="15321" width="0" style="2" hidden="1"/>
    <col min="15322" max="15322" width="19.26953125" style="2" customWidth="1"/>
    <col min="15323" max="15323" width="18.1796875" style="2" customWidth="1"/>
    <col min="15324" max="15324" width="16.54296875" style="2" customWidth="1"/>
    <col min="15325" max="15325" width="13.26953125" style="2" customWidth="1"/>
    <col min="15326" max="15326" width="18" style="2" customWidth="1"/>
    <col min="15327" max="15327" width="17.26953125" style="2" customWidth="1"/>
    <col min="15328" max="15328" width="15.54296875" style="2" customWidth="1"/>
    <col min="15329" max="15329" width="13" style="2" customWidth="1"/>
    <col min="15330" max="15330" width="17.1796875" style="2" customWidth="1"/>
    <col min="15331" max="15577" width="0" style="2" hidden="1"/>
    <col min="15578" max="15578" width="19.26953125" style="2" customWidth="1"/>
    <col min="15579" max="15579" width="18.1796875" style="2" customWidth="1"/>
    <col min="15580" max="15580" width="16.54296875" style="2" customWidth="1"/>
    <col min="15581" max="15581" width="13.26953125" style="2" customWidth="1"/>
    <col min="15582" max="15582" width="18" style="2" customWidth="1"/>
    <col min="15583" max="15583" width="17.26953125" style="2" customWidth="1"/>
    <col min="15584" max="15584" width="15.54296875" style="2" customWidth="1"/>
    <col min="15585" max="15585" width="13" style="2" customWidth="1"/>
    <col min="15586" max="15586" width="17.1796875" style="2" customWidth="1"/>
    <col min="15587" max="15833" width="0" style="2" hidden="1"/>
    <col min="15834" max="15834" width="19.26953125" style="2" customWidth="1"/>
    <col min="15835" max="15835" width="18.1796875" style="2" customWidth="1"/>
    <col min="15836" max="15836" width="16.54296875" style="2" customWidth="1"/>
    <col min="15837" max="15837" width="13.26953125" style="2" customWidth="1"/>
    <col min="15838" max="15838" width="18" style="2" customWidth="1"/>
    <col min="15839" max="15839" width="17.26953125" style="2" customWidth="1"/>
    <col min="15840" max="15840" width="15.54296875" style="2" customWidth="1"/>
    <col min="15841" max="15841" width="13" style="2" customWidth="1"/>
    <col min="15842" max="15842" width="17.1796875" style="2" customWidth="1"/>
    <col min="15843" max="16089" width="0" style="2" hidden="1"/>
    <col min="16090" max="16090" width="19.26953125" style="2" customWidth="1"/>
    <col min="16091" max="16091" width="18.1796875" style="2" customWidth="1"/>
    <col min="16092" max="16092" width="16.54296875" style="2" customWidth="1"/>
    <col min="16093" max="16093" width="13.26953125" style="2" customWidth="1"/>
    <col min="16094" max="16094" width="18" style="2" customWidth="1"/>
    <col min="16095" max="16095" width="17.26953125" style="2" customWidth="1"/>
    <col min="16096" max="16096" width="15.54296875" style="2" customWidth="1"/>
    <col min="16097" max="16097" width="13" style="2" customWidth="1"/>
    <col min="16098" max="16098" width="17.1796875" style="2" customWidth="1"/>
    <col min="16099" max="16384" width="0" style="2" hidden="1"/>
  </cols>
  <sheetData>
    <row r="1" spans="1:24" ht="36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299" t="s">
        <v>312</v>
      </c>
      <c r="V2" s="299"/>
      <c r="W2" s="300"/>
    </row>
    <row r="3" spans="1:24" ht="15" customHeight="1" x14ac:dyDescent="0.35">
      <c r="A3" s="301" t="s">
        <v>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</row>
    <row r="4" spans="1:24" ht="16" thickBot="1" x14ac:dyDescent="0.4">
      <c r="V4" s="9"/>
      <c r="W4" s="302"/>
    </row>
    <row r="5" spans="1:24" ht="14.25" customHeight="1" thickBot="1" x14ac:dyDescent="0.4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 ht="20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03"/>
      <c r="V6" s="13"/>
      <c r="W6" s="13"/>
      <c r="X6" s="303"/>
    </row>
    <row r="7" spans="1:24" ht="20" x14ac:dyDescent="0.4">
      <c r="A7" s="146" t="s">
        <v>3</v>
      </c>
      <c r="B7" s="146"/>
      <c r="C7" s="146"/>
      <c r="D7" s="147" t="s">
        <v>313</v>
      </c>
      <c r="E7" s="147"/>
      <c r="F7" s="147"/>
      <c r="G7" s="16"/>
      <c r="H7" s="17" t="s">
        <v>5</v>
      </c>
      <c r="I7" s="17"/>
      <c r="J7" s="18">
        <v>7273.97</v>
      </c>
      <c r="K7" s="18"/>
      <c r="L7" s="18"/>
      <c r="M7" s="16"/>
      <c r="N7" s="13"/>
      <c r="O7" s="13"/>
      <c r="P7" s="13"/>
      <c r="Q7" s="13"/>
      <c r="R7" s="13"/>
      <c r="S7" s="13"/>
      <c r="T7" s="13"/>
      <c r="U7" s="303"/>
      <c r="V7" s="13"/>
      <c r="W7" s="13"/>
      <c r="X7" s="303"/>
    </row>
    <row r="8" spans="1:24" ht="20" x14ac:dyDescent="0.4">
      <c r="A8" s="19" t="s">
        <v>6</v>
      </c>
      <c r="B8" s="19"/>
      <c r="C8" s="19"/>
      <c r="D8" s="148" t="s">
        <v>314</v>
      </c>
      <c r="E8" s="148"/>
      <c r="F8" s="148"/>
      <c r="G8" s="16"/>
      <c r="H8" s="19" t="s">
        <v>8</v>
      </c>
      <c r="I8" s="19"/>
      <c r="J8" s="18">
        <v>5566.54</v>
      </c>
      <c r="K8" s="18"/>
      <c r="L8" s="18"/>
      <c r="M8" s="16"/>
      <c r="N8" s="13"/>
      <c r="O8" s="13"/>
      <c r="P8" s="13"/>
      <c r="Q8" s="13"/>
      <c r="R8" s="13"/>
      <c r="S8" s="13"/>
      <c r="T8" s="13"/>
      <c r="U8" s="303"/>
      <c r="V8" s="13"/>
      <c r="W8" s="13"/>
      <c r="X8" s="303"/>
    </row>
    <row r="9" spans="1:24" ht="20.5" thickBot="1" x14ac:dyDescent="0.45">
      <c r="A9" s="21"/>
      <c r="B9" s="21"/>
      <c r="C9" s="21"/>
      <c r="D9" s="16"/>
      <c r="E9" s="16"/>
      <c r="F9" s="16"/>
      <c r="G9" s="16"/>
      <c r="H9" s="16"/>
      <c r="I9" s="16"/>
      <c r="J9" s="16"/>
      <c r="K9" s="16"/>
      <c r="L9" s="16"/>
      <c r="M9" s="16"/>
      <c r="N9" s="13"/>
      <c r="O9" s="13"/>
      <c r="P9" s="13"/>
      <c r="Q9" s="13"/>
      <c r="R9" s="13"/>
      <c r="S9" s="13"/>
      <c r="T9" s="13"/>
      <c r="U9" s="303"/>
      <c r="V9" s="13"/>
      <c r="W9" s="13"/>
      <c r="X9" s="303"/>
    </row>
    <row r="10" spans="1:24" ht="19.5" customHeight="1" thickBot="1" x14ac:dyDescent="0.4">
      <c r="A10" s="304" t="s">
        <v>9</v>
      </c>
      <c r="B10" s="305" t="s">
        <v>10</v>
      </c>
      <c r="C10" s="306"/>
      <c r="D10" s="306"/>
      <c r="E10" s="306"/>
      <c r="F10" s="307" t="s">
        <v>11</v>
      </c>
      <c r="G10" s="33"/>
      <c r="H10" s="305" t="s">
        <v>12</v>
      </c>
      <c r="I10" s="306"/>
      <c r="J10" s="306"/>
      <c r="K10" s="306"/>
      <c r="L10" s="307" t="s">
        <v>13</v>
      </c>
      <c r="M10" s="33"/>
      <c r="N10" s="308" t="s">
        <v>315</v>
      </c>
      <c r="O10" s="33"/>
      <c r="P10" s="309" t="s">
        <v>15</v>
      </c>
      <c r="Q10" s="310"/>
      <c r="R10" s="310"/>
      <c r="S10" s="310"/>
      <c r="T10" s="310"/>
      <c r="U10" s="310"/>
      <c r="V10" s="310"/>
      <c r="W10" s="305" t="s">
        <v>16</v>
      </c>
      <c r="X10" s="311"/>
    </row>
    <row r="11" spans="1:24" ht="15.75" customHeight="1" thickBot="1" x14ac:dyDescent="0.4">
      <c r="A11" s="312"/>
      <c r="B11" s="313"/>
      <c r="C11" s="314"/>
      <c r="D11" s="314"/>
      <c r="E11" s="314"/>
      <c r="F11" s="315"/>
      <c r="G11" s="33"/>
      <c r="H11" s="313"/>
      <c r="I11" s="314"/>
      <c r="J11" s="314"/>
      <c r="K11" s="314"/>
      <c r="L11" s="315"/>
      <c r="M11" s="33"/>
      <c r="N11" s="316"/>
      <c r="O11" s="33"/>
      <c r="P11" s="315" t="s">
        <v>17</v>
      </c>
      <c r="Q11" s="313" t="s">
        <v>18</v>
      </c>
      <c r="R11" s="317"/>
      <c r="S11" s="315" t="s">
        <v>19</v>
      </c>
      <c r="T11" s="315" t="s">
        <v>20</v>
      </c>
      <c r="U11" s="315" t="s">
        <v>21</v>
      </c>
      <c r="V11" s="318" t="s">
        <v>22</v>
      </c>
      <c r="W11" s="313"/>
      <c r="X11" s="317"/>
    </row>
    <row r="12" spans="1:24" ht="43.5" customHeight="1" thickBot="1" x14ac:dyDescent="0.4">
      <c r="A12" s="312"/>
      <c r="B12" s="319" t="s">
        <v>23</v>
      </c>
      <c r="C12" s="320" t="s">
        <v>24</v>
      </c>
      <c r="D12" s="320" t="s">
        <v>25</v>
      </c>
      <c r="E12" s="321" t="s">
        <v>316</v>
      </c>
      <c r="F12" s="315"/>
      <c r="G12" s="33"/>
      <c r="H12" s="319" t="s">
        <v>23</v>
      </c>
      <c r="I12" s="320" t="s">
        <v>24</v>
      </c>
      <c r="J12" s="320" t="s">
        <v>25</v>
      </c>
      <c r="K12" s="321" t="s">
        <v>26</v>
      </c>
      <c r="L12" s="315"/>
      <c r="M12" s="33"/>
      <c r="N12" s="316"/>
      <c r="O12" s="33"/>
      <c r="P12" s="315"/>
      <c r="Q12" s="322" t="s">
        <v>27</v>
      </c>
      <c r="R12" s="319" t="s">
        <v>28</v>
      </c>
      <c r="S12" s="315"/>
      <c r="T12" s="315"/>
      <c r="U12" s="315"/>
      <c r="V12" s="315"/>
      <c r="W12" s="323" t="s">
        <v>29</v>
      </c>
      <c r="X12" s="324" t="s">
        <v>30</v>
      </c>
    </row>
    <row r="13" spans="1:24" s="7" customFormat="1" ht="15" thickTop="1" x14ac:dyDescent="0.35">
      <c r="A13" s="88" t="s">
        <v>31</v>
      </c>
      <c r="B13" s="325"/>
      <c r="C13" s="325"/>
      <c r="D13" s="325"/>
      <c r="E13" s="325">
        <v>9414.48</v>
      </c>
      <c r="F13" s="326">
        <f>+B13+C13+D13+E13</f>
        <v>9414.48</v>
      </c>
      <c r="G13" s="327"/>
      <c r="H13" s="328"/>
      <c r="I13" s="329"/>
      <c r="J13" s="329"/>
      <c r="K13" s="329"/>
      <c r="L13" s="330">
        <f>SUM(H13:K13)</f>
        <v>0</v>
      </c>
      <c r="M13" s="327"/>
      <c r="N13" s="331">
        <f>F13-L13</f>
        <v>9414.48</v>
      </c>
      <c r="O13" s="327"/>
      <c r="P13" s="61">
        <v>43482</v>
      </c>
      <c r="Q13" s="62" t="s">
        <v>32</v>
      </c>
      <c r="R13" s="332"/>
      <c r="S13" s="62" t="s">
        <v>317</v>
      </c>
      <c r="T13" s="62" t="s">
        <v>317</v>
      </c>
      <c r="U13" s="62" t="s">
        <v>318</v>
      </c>
      <c r="V13" s="333">
        <v>7273.97</v>
      </c>
      <c r="W13" s="61">
        <v>43482</v>
      </c>
      <c r="X13" s="334" t="s">
        <v>75</v>
      </c>
    </row>
    <row r="14" spans="1:24" s="7" customFormat="1" ht="22.5" customHeight="1" x14ac:dyDescent="0.35">
      <c r="A14" s="127"/>
      <c r="B14" s="335"/>
      <c r="C14" s="335"/>
      <c r="D14" s="335"/>
      <c r="E14" s="335"/>
      <c r="F14" s="336">
        <f>+B14+C14+D14+E14</f>
        <v>0</v>
      </c>
      <c r="G14" s="327"/>
      <c r="H14" s="337"/>
      <c r="I14" s="338"/>
      <c r="J14" s="338"/>
      <c r="K14" s="338"/>
      <c r="L14" s="336">
        <f>SUM(H14:K14)</f>
        <v>0</v>
      </c>
      <c r="M14" s="327"/>
      <c r="N14" s="72">
        <f>F14-L14</f>
        <v>0</v>
      </c>
      <c r="O14" s="327"/>
      <c r="P14" s="339"/>
      <c r="Q14" s="119"/>
      <c r="R14" s="340"/>
      <c r="S14" s="119"/>
      <c r="T14" s="119"/>
      <c r="U14" s="119"/>
      <c r="V14" s="341"/>
      <c r="W14" s="339"/>
      <c r="X14" s="342"/>
    </row>
    <row r="15" spans="1:24" s="7" customFormat="1" ht="22.5" customHeight="1" thickBot="1" x14ac:dyDescent="0.4">
      <c r="A15" s="76" t="s">
        <v>47</v>
      </c>
      <c r="B15" s="343">
        <f>+B13+B14</f>
        <v>0</v>
      </c>
      <c r="C15" s="343">
        <f t="shared" ref="C15:F15" si="0">+C13+C14</f>
        <v>0</v>
      </c>
      <c r="D15" s="343">
        <f t="shared" si="0"/>
        <v>0</v>
      </c>
      <c r="E15" s="343">
        <f t="shared" si="0"/>
        <v>9414.48</v>
      </c>
      <c r="F15" s="344">
        <f t="shared" si="0"/>
        <v>9414.48</v>
      </c>
      <c r="G15" s="327"/>
      <c r="H15" s="345">
        <f>+H13+H14</f>
        <v>0</v>
      </c>
      <c r="I15" s="346">
        <f t="shared" ref="I15:L15" si="1">+I13+I14</f>
        <v>0</v>
      </c>
      <c r="J15" s="347">
        <f t="shared" si="1"/>
        <v>0</v>
      </c>
      <c r="K15" s="346">
        <f t="shared" si="1"/>
        <v>0</v>
      </c>
      <c r="L15" s="348">
        <f t="shared" si="1"/>
        <v>0</v>
      </c>
      <c r="M15" s="327"/>
      <c r="N15" s="83">
        <f>+N13+N14</f>
        <v>9414.48</v>
      </c>
      <c r="O15" s="327"/>
      <c r="P15" s="84"/>
      <c r="Q15" s="85"/>
      <c r="R15" s="349"/>
      <c r="S15" s="85"/>
      <c r="T15" s="85"/>
      <c r="U15" s="85"/>
      <c r="V15" s="350">
        <f>+V13+V14</f>
        <v>7273.97</v>
      </c>
      <c r="W15" s="84"/>
      <c r="X15" s="351"/>
    </row>
    <row r="16" spans="1:24" s="7" customFormat="1" x14ac:dyDescent="0.35">
      <c r="A16" s="88" t="s">
        <v>48</v>
      </c>
      <c r="B16" s="352"/>
      <c r="C16" s="352"/>
      <c r="D16" s="352"/>
      <c r="E16" s="352">
        <v>10357.01</v>
      </c>
      <c r="F16" s="326">
        <f t="shared" ref="F16:F17" si="2">+B16+C16+D16+E16</f>
        <v>10357.01</v>
      </c>
      <c r="G16" s="327"/>
      <c r="H16" s="353"/>
      <c r="I16" s="354"/>
      <c r="J16" s="325"/>
      <c r="K16" s="354"/>
      <c r="L16" s="326">
        <f t="shared" ref="L16:L17" si="3">SUM(H16:K16)</f>
        <v>0</v>
      </c>
      <c r="M16" s="327"/>
      <c r="N16" s="92">
        <f t="shared" ref="N16:N17" si="4">F16-L16</f>
        <v>10357.01</v>
      </c>
      <c r="O16" s="327"/>
      <c r="P16" s="61">
        <v>43507</v>
      </c>
      <c r="Q16" s="62" t="s">
        <v>32</v>
      </c>
      <c r="R16" s="332"/>
      <c r="S16" s="62" t="s">
        <v>317</v>
      </c>
      <c r="T16" s="62" t="s">
        <v>317</v>
      </c>
      <c r="U16" s="62" t="s">
        <v>318</v>
      </c>
      <c r="V16" s="333">
        <v>9414.48</v>
      </c>
      <c r="W16" s="61">
        <v>43507</v>
      </c>
      <c r="X16" s="334" t="s">
        <v>319</v>
      </c>
    </row>
    <row r="17" spans="1:24" s="7" customFormat="1" ht="22.5" customHeight="1" x14ac:dyDescent="0.35">
      <c r="A17" s="127"/>
      <c r="B17" s="355"/>
      <c r="C17" s="355"/>
      <c r="D17" s="355"/>
      <c r="E17" s="355"/>
      <c r="F17" s="336">
        <f t="shared" si="2"/>
        <v>0</v>
      </c>
      <c r="G17" s="327"/>
      <c r="H17" s="337"/>
      <c r="I17" s="338"/>
      <c r="J17" s="335"/>
      <c r="K17" s="338"/>
      <c r="L17" s="336">
        <f t="shared" si="3"/>
        <v>0</v>
      </c>
      <c r="M17" s="327"/>
      <c r="N17" s="72">
        <f t="shared" si="4"/>
        <v>0</v>
      </c>
      <c r="O17" s="327"/>
      <c r="P17" s="339"/>
      <c r="Q17" s="119"/>
      <c r="R17" s="340"/>
      <c r="S17" s="119"/>
      <c r="T17" s="119"/>
      <c r="U17" s="119"/>
      <c r="V17" s="341"/>
      <c r="W17" s="339"/>
      <c r="X17" s="342"/>
    </row>
    <row r="18" spans="1:24" s="7" customFormat="1" ht="22.5" customHeight="1" thickBot="1" x14ac:dyDescent="0.4">
      <c r="A18" s="356" t="s">
        <v>47</v>
      </c>
      <c r="B18" s="357">
        <f>+B16+B17</f>
        <v>0</v>
      </c>
      <c r="C18" s="357">
        <f t="shared" ref="C18:F18" si="5">+C16+C17</f>
        <v>0</v>
      </c>
      <c r="D18" s="357">
        <f t="shared" si="5"/>
        <v>0</v>
      </c>
      <c r="E18" s="357">
        <f t="shared" si="5"/>
        <v>10357.01</v>
      </c>
      <c r="F18" s="344">
        <f t="shared" si="5"/>
        <v>10357.01</v>
      </c>
      <c r="G18" s="327"/>
      <c r="H18" s="358">
        <f>+H16+H17</f>
        <v>0</v>
      </c>
      <c r="I18" s="359">
        <f t="shared" ref="I18:L18" si="6">+I16+I17</f>
        <v>0</v>
      </c>
      <c r="J18" s="343">
        <f t="shared" si="6"/>
        <v>0</v>
      </c>
      <c r="K18" s="359">
        <f t="shared" si="6"/>
        <v>0</v>
      </c>
      <c r="L18" s="344">
        <f t="shared" si="6"/>
        <v>0</v>
      </c>
      <c r="M18" s="327"/>
      <c r="N18" s="83">
        <f>+N16+N17</f>
        <v>10357.01</v>
      </c>
      <c r="O18" s="327"/>
      <c r="P18" s="98"/>
      <c r="Q18" s="86"/>
      <c r="R18" s="360"/>
      <c r="S18" s="86"/>
      <c r="T18" s="86"/>
      <c r="U18" s="86"/>
      <c r="V18" s="361">
        <f t="shared" ref="V18" si="7">+V16+V17</f>
        <v>9414.48</v>
      </c>
      <c r="W18" s="98"/>
      <c r="X18" s="362"/>
    </row>
    <row r="19" spans="1:24" s="7" customFormat="1" x14ac:dyDescent="0.35">
      <c r="A19" s="88" t="s">
        <v>62</v>
      </c>
      <c r="B19" s="352"/>
      <c r="C19" s="352"/>
      <c r="D19" s="352"/>
      <c r="E19" s="352">
        <v>20242.41</v>
      </c>
      <c r="F19" s="326">
        <f t="shared" ref="F19:F20" si="8">+B19+C19+D19+E19</f>
        <v>20242.41</v>
      </c>
      <c r="G19" s="327"/>
      <c r="H19" s="363"/>
      <c r="I19" s="364"/>
      <c r="J19" s="365"/>
      <c r="K19" s="364"/>
      <c r="L19" s="366">
        <f t="shared" ref="L19:L20" si="9">SUM(H19:K19)</f>
        <v>0</v>
      </c>
      <c r="M19" s="327"/>
      <c r="N19" s="60">
        <f t="shared" ref="N19" si="10">F19-L19</f>
        <v>20242.41</v>
      </c>
      <c r="O19" s="327"/>
      <c r="P19" s="73">
        <v>43535</v>
      </c>
      <c r="Q19" s="63" t="s">
        <v>32</v>
      </c>
      <c r="R19" s="367"/>
      <c r="S19" s="63" t="s">
        <v>317</v>
      </c>
      <c r="T19" s="63" t="s">
        <v>317</v>
      </c>
      <c r="U19" s="63" t="s">
        <v>318</v>
      </c>
      <c r="V19" s="368">
        <v>10357.01</v>
      </c>
      <c r="W19" s="73">
        <v>43535</v>
      </c>
      <c r="X19" s="369" t="s">
        <v>282</v>
      </c>
    </row>
    <row r="20" spans="1:24" s="7" customFormat="1" ht="22.5" customHeight="1" x14ac:dyDescent="0.35">
      <c r="A20" s="127"/>
      <c r="B20" s="355"/>
      <c r="C20" s="355"/>
      <c r="D20" s="355"/>
      <c r="E20" s="355"/>
      <c r="F20" s="336">
        <f t="shared" si="8"/>
        <v>0</v>
      </c>
      <c r="G20" s="327"/>
      <c r="H20" s="337"/>
      <c r="I20" s="338"/>
      <c r="J20" s="335"/>
      <c r="K20" s="338"/>
      <c r="L20" s="336">
        <f t="shared" si="9"/>
        <v>0</v>
      </c>
      <c r="M20" s="327"/>
      <c r="N20" s="72">
        <f>F20-L20</f>
        <v>0</v>
      </c>
      <c r="O20" s="327"/>
      <c r="P20" s="118"/>
      <c r="Q20" s="119"/>
      <c r="R20" s="340"/>
      <c r="S20" s="119"/>
      <c r="T20" s="119"/>
      <c r="U20" s="119"/>
      <c r="V20" s="341"/>
      <c r="W20" s="118"/>
      <c r="X20" s="342"/>
    </row>
    <row r="21" spans="1:24" s="7" customFormat="1" ht="22.5" customHeight="1" thickBot="1" x14ac:dyDescent="0.4">
      <c r="A21" s="76" t="s">
        <v>47</v>
      </c>
      <c r="B21" s="357">
        <f>+B19+B20</f>
        <v>0</v>
      </c>
      <c r="C21" s="357">
        <f t="shared" ref="C21:F21" si="11">+C19+C20</f>
        <v>0</v>
      </c>
      <c r="D21" s="357">
        <f t="shared" si="11"/>
        <v>0</v>
      </c>
      <c r="E21" s="357">
        <f t="shared" si="11"/>
        <v>20242.41</v>
      </c>
      <c r="F21" s="344">
        <f t="shared" si="11"/>
        <v>20242.41</v>
      </c>
      <c r="G21" s="327"/>
      <c r="H21" s="345">
        <f>+H19+H20</f>
        <v>0</v>
      </c>
      <c r="I21" s="346">
        <f t="shared" ref="I21:L21" si="12">+I19+I20</f>
        <v>0</v>
      </c>
      <c r="J21" s="347">
        <f t="shared" si="12"/>
        <v>0</v>
      </c>
      <c r="K21" s="346">
        <f t="shared" si="12"/>
        <v>0</v>
      </c>
      <c r="L21" s="348">
        <f t="shared" si="12"/>
        <v>0</v>
      </c>
      <c r="M21" s="327"/>
      <c r="N21" s="122">
        <f t="shared" ref="N21" si="13">+N19+N20</f>
        <v>20242.41</v>
      </c>
      <c r="O21" s="327"/>
      <c r="P21" s="84"/>
      <c r="Q21" s="85"/>
      <c r="R21" s="349"/>
      <c r="S21" s="85"/>
      <c r="T21" s="85"/>
      <c r="U21" s="85"/>
      <c r="V21" s="361">
        <f>+V19+V20</f>
        <v>10357.01</v>
      </c>
      <c r="W21" s="84"/>
      <c r="X21" s="351"/>
    </row>
    <row r="22" spans="1:24" s="7" customFormat="1" ht="22.5" customHeight="1" x14ac:dyDescent="0.35">
      <c r="A22" s="53" t="s">
        <v>78</v>
      </c>
      <c r="B22" s="352"/>
      <c r="C22" s="352"/>
      <c r="D22" s="352"/>
      <c r="E22" s="352">
        <v>11086.08</v>
      </c>
      <c r="F22" s="326">
        <f t="shared" ref="F22:F23" si="14">+B22+C22+D22+E22</f>
        <v>11086.08</v>
      </c>
      <c r="G22" s="327"/>
      <c r="H22" s="353"/>
      <c r="I22" s="354"/>
      <c r="J22" s="325"/>
      <c r="K22" s="354"/>
      <c r="L22" s="326">
        <f t="shared" ref="L22:L23" si="15">SUM(H22:K22)</f>
        <v>0</v>
      </c>
      <c r="M22" s="327"/>
      <c r="N22" s="92">
        <f t="shared" ref="N22" si="16">F22-L22</f>
        <v>11086.08</v>
      </c>
      <c r="O22" s="327"/>
      <c r="P22" s="61"/>
      <c r="Q22" s="62"/>
      <c r="R22" s="332"/>
      <c r="S22" s="62"/>
      <c r="T22" s="62"/>
      <c r="U22" s="62"/>
      <c r="V22" s="333"/>
      <c r="W22" s="61"/>
      <c r="X22" s="334"/>
    </row>
    <row r="23" spans="1:24" s="7" customFormat="1" ht="22.5" customHeight="1" x14ac:dyDescent="0.35">
      <c r="A23" s="93"/>
      <c r="B23" s="370">
        <v>0</v>
      </c>
      <c r="C23" s="370">
        <v>0</v>
      </c>
      <c r="D23" s="370">
        <v>0</v>
      </c>
      <c r="E23" s="370"/>
      <c r="F23" s="348">
        <f t="shared" si="14"/>
        <v>0</v>
      </c>
      <c r="G23" s="327"/>
      <c r="H23" s="345">
        <v>0</v>
      </c>
      <c r="I23" s="346">
        <v>0</v>
      </c>
      <c r="J23" s="347">
        <v>0</v>
      </c>
      <c r="K23" s="346"/>
      <c r="L23" s="348">
        <f t="shared" si="15"/>
        <v>0</v>
      </c>
      <c r="M23" s="327"/>
      <c r="N23" s="72">
        <f>F23-L23</f>
        <v>0</v>
      </c>
      <c r="O23" s="327"/>
      <c r="P23" s="118"/>
      <c r="Q23" s="119"/>
      <c r="R23" s="349"/>
      <c r="S23" s="119"/>
      <c r="T23" s="85"/>
      <c r="U23" s="85"/>
      <c r="V23" s="350"/>
      <c r="W23" s="126"/>
      <c r="X23" s="351"/>
    </row>
    <row r="24" spans="1:24" s="7" customFormat="1" ht="22.5" customHeight="1" thickBot="1" x14ac:dyDescent="0.4">
      <c r="A24" s="356" t="s">
        <v>47</v>
      </c>
      <c r="B24" s="357">
        <f>+B22+B23</f>
        <v>0</v>
      </c>
      <c r="C24" s="357">
        <f t="shared" ref="C24:E24" si="17">+C22+C23</f>
        <v>0</v>
      </c>
      <c r="D24" s="357">
        <f t="shared" si="17"/>
        <v>0</v>
      </c>
      <c r="E24" s="357">
        <f t="shared" si="17"/>
        <v>11086.08</v>
      </c>
      <c r="F24" s="344">
        <f>+F22+F23</f>
        <v>11086.08</v>
      </c>
      <c r="G24" s="327"/>
      <c r="H24" s="358">
        <f>+H22+H23</f>
        <v>0</v>
      </c>
      <c r="I24" s="357">
        <f t="shared" ref="I24:J24" si="18">+I22+I23</f>
        <v>0</v>
      </c>
      <c r="J24" s="357">
        <f t="shared" si="18"/>
        <v>0</v>
      </c>
      <c r="K24" s="357">
        <f>+K22+K23</f>
        <v>0</v>
      </c>
      <c r="L24" s="344">
        <f>+L22+L23</f>
        <v>0</v>
      </c>
      <c r="M24" s="327"/>
      <c r="N24" s="83">
        <f>+N22+N23</f>
        <v>11086.08</v>
      </c>
      <c r="O24" s="327"/>
      <c r="P24" s="98"/>
      <c r="Q24" s="86"/>
      <c r="R24" s="360"/>
      <c r="S24" s="86"/>
      <c r="T24" s="86"/>
      <c r="U24" s="86"/>
      <c r="V24" s="361">
        <f>+V22+V23</f>
        <v>0</v>
      </c>
      <c r="W24" s="98"/>
      <c r="X24" s="362"/>
    </row>
    <row r="25" spans="1:24" s="7" customFormat="1" x14ac:dyDescent="0.35">
      <c r="A25" s="88" t="s">
        <v>92</v>
      </c>
      <c r="B25" s="355"/>
      <c r="C25" s="352"/>
      <c r="D25" s="352"/>
      <c r="E25" s="352">
        <v>7475.91</v>
      </c>
      <c r="F25" s="326">
        <f t="shared" ref="F25:F26" si="19">+B25+C25+D25+E25</f>
        <v>7475.91</v>
      </c>
      <c r="G25" s="327"/>
      <c r="H25" s="363"/>
      <c r="I25" s="364"/>
      <c r="J25" s="365"/>
      <c r="K25" s="364"/>
      <c r="L25" s="366">
        <f t="shared" ref="L25:L26" si="20">SUM(H25:K25)</f>
        <v>0</v>
      </c>
      <c r="M25" s="327"/>
      <c r="N25" s="60">
        <f t="shared" ref="N25:N26" si="21">F25-L25</f>
        <v>7475.91</v>
      </c>
      <c r="O25" s="327"/>
      <c r="P25" s="73">
        <v>43592</v>
      </c>
      <c r="Q25" s="63" t="s">
        <v>32</v>
      </c>
      <c r="R25" s="367"/>
      <c r="S25" s="63" t="s">
        <v>317</v>
      </c>
      <c r="T25" s="63" t="s">
        <v>317</v>
      </c>
      <c r="U25" s="63" t="s">
        <v>318</v>
      </c>
      <c r="V25" s="368">
        <v>3945</v>
      </c>
      <c r="W25" s="73">
        <v>43592</v>
      </c>
      <c r="X25" s="369" t="s">
        <v>320</v>
      </c>
    </row>
    <row r="26" spans="1:24" s="7" customFormat="1" x14ac:dyDescent="0.35">
      <c r="A26" s="127"/>
      <c r="B26" s="355"/>
      <c r="C26" s="355"/>
      <c r="D26" s="355"/>
      <c r="E26" s="355"/>
      <c r="F26" s="336">
        <f t="shared" si="19"/>
        <v>0</v>
      </c>
      <c r="G26" s="327"/>
      <c r="H26" s="337"/>
      <c r="I26" s="338"/>
      <c r="J26" s="335"/>
      <c r="K26" s="338"/>
      <c r="L26" s="336">
        <f t="shared" si="20"/>
        <v>0</v>
      </c>
      <c r="M26" s="327"/>
      <c r="N26" s="72">
        <f t="shared" si="21"/>
        <v>0</v>
      </c>
      <c r="O26" s="327"/>
      <c r="P26" s="73">
        <v>43592</v>
      </c>
      <c r="Q26" s="63" t="s">
        <v>32</v>
      </c>
      <c r="R26" s="367"/>
      <c r="S26" s="63" t="s">
        <v>317</v>
      </c>
      <c r="T26" s="63" t="s">
        <v>317</v>
      </c>
      <c r="U26" s="63" t="s">
        <v>318</v>
      </c>
      <c r="V26" s="368">
        <v>7141.08</v>
      </c>
      <c r="W26" s="73">
        <v>43592</v>
      </c>
      <c r="X26" s="369" t="s">
        <v>50</v>
      </c>
    </row>
    <row r="27" spans="1:24" s="7" customFormat="1" ht="22.5" customHeight="1" thickBot="1" x14ac:dyDescent="0.4">
      <c r="A27" s="76" t="s">
        <v>47</v>
      </c>
      <c r="B27" s="357">
        <f>+B25+B26</f>
        <v>0</v>
      </c>
      <c r="C27" s="357">
        <f>+C25+C26</f>
        <v>0</v>
      </c>
      <c r="D27" s="357">
        <f>+D25+D26</f>
        <v>0</v>
      </c>
      <c r="E27" s="357">
        <f>+E25+E26</f>
        <v>7475.91</v>
      </c>
      <c r="F27" s="344">
        <f>+F25+F26</f>
        <v>7475.91</v>
      </c>
      <c r="G27" s="327"/>
      <c r="H27" s="345">
        <f>+H25+H26</f>
        <v>0</v>
      </c>
      <c r="I27" s="346">
        <f>+I25+I26</f>
        <v>0</v>
      </c>
      <c r="J27" s="347">
        <f>+J25+J26</f>
        <v>0</v>
      </c>
      <c r="K27" s="346">
        <f>+K25+K26</f>
        <v>0</v>
      </c>
      <c r="L27" s="348">
        <f>+L25+L26</f>
        <v>0</v>
      </c>
      <c r="M27" s="327"/>
      <c r="N27" s="122">
        <f>+N25+N26</f>
        <v>7475.91</v>
      </c>
      <c r="O27" s="327"/>
      <c r="P27" s="84"/>
      <c r="Q27" s="85"/>
      <c r="R27" s="349"/>
      <c r="S27" s="85"/>
      <c r="T27" s="85"/>
      <c r="U27" s="85"/>
      <c r="V27" s="350">
        <f>+V25+V26</f>
        <v>11086.08</v>
      </c>
      <c r="W27" s="84"/>
      <c r="X27" s="351"/>
    </row>
    <row r="28" spans="1:24" s="7" customFormat="1" x14ac:dyDescent="0.35">
      <c r="A28" s="88" t="s">
        <v>106</v>
      </c>
      <c r="B28" s="352"/>
      <c r="C28" s="352"/>
      <c r="D28" s="352"/>
      <c r="E28" s="352">
        <v>9733.83</v>
      </c>
      <c r="F28" s="326">
        <f t="shared" ref="F28:F29" si="22">+B28+C28+D28+E28</f>
        <v>9733.83</v>
      </c>
      <c r="G28" s="327"/>
      <c r="H28" s="353"/>
      <c r="I28" s="354"/>
      <c r="J28" s="325"/>
      <c r="K28" s="354"/>
      <c r="L28" s="326">
        <f t="shared" ref="L28:L29" si="23">SUM(H28:K28)</f>
        <v>0</v>
      </c>
      <c r="M28" s="327"/>
      <c r="N28" s="92">
        <f t="shared" ref="N28:N29" si="24">F28-L28</f>
        <v>9733.83</v>
      </c>
      <c r="O28" s="327"/>
      <c r="P28" s="61">
        <v>43622</v>
      </c>
      <c r="Q28" s="62" t="s">
        <v>32</v>
      </c>
      <c r="R28" s="332"/>
      <c r="S28" s="62" t="s">
        <v>317</v>
      </c>
      <c r="T28" s="62" t="s">
        <v>317</v>
      </c>
      <c r="U28" s="62" t="s">
        <v>318</v>
      </c>
      <c r="V28" s="333">
        <v>7475.91</v>
      </c>
      <c r="W28" s="61">
        <v>43622</v>
      </c>
      <c r="X28" s="334" t="s">
        <v>321</v>
      </c>
    </row>
    <row r="29" spans="1:24" s="7" customFormat="1" ht="22.5" customHeight="1" x14ac:dyDescent="0.35">
      <c r="A29" s="127"/>
      <c r="B29" s="355"/>
      <c r="C29" s="355"/>
      <c r="D29" s="355"/>
      <c r="E29" s="355"/>
      <c r="F29" s="336">
        <f t="shared" si="22"/>
        <v>0</v>
      </c>
      <c r="G29" s="327"/>
      <c r="H29" s="337"/>
      <c r="I29" s="338"/>
      <c r="J29" s="335"/>
      <c r="K29" s="338"/>
      <c r="L29" s="336">
        <f t="shared" si="23"/>
        <v>0</v>
      </c>
      <c r="M29" s="327"/>
      <c r="N29" s="72">
        <f t="shared" si="24"/>
        <v>0</v>
      </c>
      <c r="O29" s="327"/>
      <c r="P29" s="339"/>
      <c r="Q29" s="119"/>
      <c r="R29" s="340"/>
      <c r="S29" s="119"/>
      <c r="T29" s="119"/>
      <c r="U29" s="119"/>
      <c r="V29" s="341"/>
      <c r="W29" s="339"/>
      <c r="X29" s="342"/>
    </row>
    <row r="30" spans="1:24" s="7" customFormat="1" ht="22.5" customHeight="1" thickBot="1" x14ac:dyDescent="0.4">
      <c r="A30" s="356" t="s">
        <v>47</v>
      </c>
      <c r="B30" s="357">
        <f>+B28+B29</f>
        <v>0</v>
      </c>
      <c r="C30" s="357">
        <f t="shared" ref="C30:F30" si="25">+C28+C29</f>
        <v>0</v>
      </c>
      <c r="D30" s="357">
        <f t="shared" si="25"/>
        <v>0</v>
      </c>
      <c r="E30" s="357">
        <f t="shared" si="25"/>
        <v>9733.83</v>
      </c>
      <c r="F30" s="344">
        <f t="shared" si="25"/>
        <v>9733.83</v>
      </c>
      <c r="G30" s="327"/>
      <c r="H30" s="358">
        <f>+H28+H29</f>
        <v>0</v>
      </c>
      <c r="I30" s="359">
        <f t="shared" ref="I30:L30" si="26">+I28+I29</f>
        <v>0</v>
      </c>
      <c r="J30" s="343">
        <f t="shared" si="26"/>
        <v>0</v>
      </c>
      <c r="K30" s="359">
        <f t="shared" si="26"/>
        <v>0</v>
      </c>
      <c r="L30" s="344">
        <f t="shared" si="26"/>
        <v>0</v>
      </c>
      <c r="M30" s="327"/>
      <c r="N30" s="128">
        <f t="shared" ref="N30" si="27">+N28+N29</f>
        <v>9733.83</v>
      </c>
      <c r="O30" s="327"/>
      <c r="P30" s="98"/>
      <c r="Q30" s="86"/>
      <c r="R30" s="360"/>
      <c r="S30" s="86"/>
      <c r="T30" s="86"/>
      <c r="U30" s="86"/>
      <c r="V30" s="361">
        <f>+V28+V29</f>
        <v>7475.91</v>
      </c>
      <c r="W30" s="98"/>
      <c r="X30" s="362"/>
    </row>
    <row r="31" spans="1:24" s="7" customFormat="1" x14ac:dyDescent="0.35">
      <c r="A31" s="88" t="s">
        <v>121</v>
      </c>
      <c r="B31" s="352"/>
      <c r="C31" s="352"/>
      <c r="D31" s="352"/>
      <c r="E31" s="352">
        <v>8205.24</v>
      </c>
      <c r="F31" s="326">
        <f>+B31+C31+D31+E31</f>
        <v>8205.24</v>
      </c>
      <c r="G31" s="327"/>
      <c r="H31" s="353"/>
      <c r="I31" s="354"/>
      <c r="J31" s="325"/>
      <c r="K31" s="354"/>
      <c r="L31" s="326">
        <f t="shared" ref="L31:L32" si="28">SUM(H31:K31)</f>
        <v>0</v>
      </c>
      <c r="M31" s="327"/>
      <c r="N31" s="92">
        <f>F31-L31</f>
        <v>8205.24</v>
      </c>
      <c r="O31" s="327"/>
      <c r="P31" s="61">
        <v>43649</v>
      </c>
      <c r="Q31" s="62" t="s">
        <v>32</v>
      </c>
      <c r="R31" s="332"/>
      <c r="S31" s="62" t="s">
        <v>317</v>
      </c>
      <c r="T31" s="62" t="s">
        <v>317</v>
      </c>
      <c r="U31" s="62" t="s">
        <v>318</v>
      </c>
      <c r="V31" s="333">
        <v>9733.83</v>
      </c>
      <c r="W31" s="61">
        <v>43649</v>
      </c>
      <c r="X31" s="334" t="s">
        <v>243</v>
      </c>
    </row>
    <row r="32" spans="1:24" s="7" customFormat="1" ht="22.5" customHeight="1" x14ac:dyDescent="0.35">
      <c r="A32" s="127"/>
      <c r="B32" s="355"/>
      <c r="C32" s="355"/>
      <c r="D32" s="355"/>
      <c r="E32" s="355"/>
      <c r="F32" s="336">
        <f>+B32+C32+D32+E32</f>
        <v>0</v>
      </c>
      <c r="G32" s="327"/>
      <c r="H32" s="337"/>
      <c r="I32" s="338"/>
      <c r="J32" s="335"/>
      <c r="K32" s="338"/>
      <c r="L32" s="336">
        <f t="shared" si="28"/>
        <v>0</v>
      </c>
      <c r="M32" s="327"/>
      <c r="N32" s="72">
        <f t="shared" ref="N32" si="29">F32-L32</f>
        <v>0</v>
      </c>
      <c r="O32" s="327"/>
      <c r="P32" s="339"/>
      <c r="Q32" s="119"/>
      <c r="R32" s="340"/>
      <c r="S32" s="119"/>
      <c r="T32" s="119"/>
      <c r="U32" s="119"/>
      <c r="V32" s="341"/>
      <c r="W32" s="339"/>
      <c r="X32" s="342"/>
    </row>
    <row r="33" spans="1:24" s="7" customFormat="1" ht="22.5" customHeight="1" thickBot="1" x14ac:dyDescent="0.4">
      <c r="A33" s="356" t="s">
        <v>47</v>
      </c>
      <c r="B33" s="357">
        <f>+B31+B32</f>
        <v>0</v>
      </c>
      <c r="C33" s="357">
        <f t="shared" ref="C33:E33" si="30">+C31+C32</f>
        <v>0</v>
      </c>
      <c r="D33" s="357">
        <f t="shared" si="30"/>
        <v>0</v>
      </c>
      <c r="E33" s="357">
        <f t="shared" si="30"/>
        <v>8205.24</v>
      </c>
      <c r="F33" s="344">
        <f>+F31+F32</f>
        <v>8205.24</v>
      </c>
      <c r="G33" s="327"/>
      <c r="H33" s="358">
        <f>+H31+H32</f>
        <v>0</v>
      </c>
      <c r="I33" s="359">
        <f t="shared" ref="I33:L33" si="31">+I31+I32</f>
        <v>0</v>
      </c>
      <c r="J33" s="343">
        <f t="shared" si="31"/>
        <v>0</v>
      </c>
      <c r="K33" s="359">
        <f t="shared" si="31"/>
        <v>0</v>
      </c>
      <c r="L33" s="344">
        <f t="shared" si="31"/>
        <v>0</v>
      </c>
      <c r="M33" s="327"/>
      <c r="N33" s="128">
        <f>+N31+N32</f>
        <v>8205.24</v>
      </c>
      <c r="O33" s="327"/>
      <c r="P33" s="98"/>
      <c r="Q33" s="86"/>
      <c r="R33" s="360"/>
      <c r="S33" s="86"/>
      <c r="T33" s="86"/>
      <c r="U33" s="86"/>
      <c r="V33" s="361">
        <f>+V31+V32</f>
        <v>9733.83</v>
      </c>
      <c r="W33" s="98"/>
      <c r="X33" s="362"/>
    </row>
    <row r="34" spans="1:24" s="7" customFormat="1" x14ac:dyDescent="0.35">
      <c r="A34" s="88" t="s">
        <v>138</v>
      </c>
      <c r="B34" s="352"/>
      <c r="C34" s="352"/>
      <c r="D34" s="352"/>
      <c r="E34" s="352">
        <v>7718.28</v>
      </c>
      <c r="F34" s="326">
        <f t="shared" ref="F34:F35" si="32">+B34+C34+D34+E34</f>
        <v>7718.28</v>
      </c>
      <c r="G34" s="327"/>
      <c r="H34" s="353"/>
      <c r="I34" s="354"/>
      <c r="J34" s="325"/>
      <c r="K34" s="354"/>
      <c r="L34" s="326">
        <f t="shared" ref="L34:L35" si="33">SUM(H34:K34)</f>
        <v>0</v>
      </c>
      <c r="M34" s="327"/>
      <c r="N34" s="92">
        <f t="shared" ref="N34:N35" si="34">F34-L34</f>
        <v>7718.28</v>
      </c>
      <c r="O34" s="327"/>
      <c r="P34" s="61">
        <v>43684</v>
      </c>
      <c r="Q34" s="62" t="s">
        <v>32</v>
      </c>
      <c r="R34" s="332"/>
      <c r="S34" s="62" t="s">
        <v>317</v>
      </c>
      <c r="T34" s="62" t="s">
        <v>317</v>
      </c>
      <c r="U34" s="62" t="s">
        <v>318</v>
      </c>
      <c r="V34" s="333">
        <v>8205.24</v>
      </c>
      <c r="W34" s="61">
        <v>43684</v>
      </c>
      <c r="X34" s="334" t="s">
        <v>322</v>
      </c>
    </row>
    <row r="35" spans="1:24" s="7" customFormat="1" ht="22.5" customHeight="1" x14ac:dyDescent="0.35">
      <c r="A35" s="127"/>
      <c r="B35" s="355"/>
      <c r="C35" s="355"/>
      <c r="D35" s="355"/>
      <c r="E35" s="355"/>
      <c r="F35" s="336">
        <f t="shared" si="32"/>
        <v>0</v>
      </c>
      <c r="G35" s="327"/>
      <c r="H35" s="337"/>
      <c r="I35" s="338"/>
      <c r="J35" s="335"/>
      <c r="K35" s="338"/>
      <c r="L35" s="336">
        <f t="shared" si="33"/>
        <v>0</v>
      </c>
      <c r="M35" s="327"/>
      <c r="N35" s="72">
        <f t="shared" si="34"/>
        <v>0</v>
      </c>
      <c r="O35" s="327"/>
      <c r="P35" s="339"/>
      <c r="Q35" s="119"/>
      <c r="R35" s="340"/>
      <c r="S35" s="119"/>
      <c r="T35" s="119"/>
      <c r="U35" s="119"/>
      <c r="V35" s="341"/>
      <c r="W35" s="339"/>
      <c r="X35" s="342"/>
    </row>
    <row r="36" spans="1:24" s="7" customFormat="1" ht="22.5" customHeight="1" thickBot="1" x14ac:dyDescent="0.4">
      <c r="A36" s="356" t="s">
        <v>47</v>
      </c>
      <c r="B36" s="357">
        <f>+B34+B35</f>
        <v>0</v>
      </c>
      <c r="C36" s="357">
        <f t="shared" ref="C36:F36" si="35">+C34+C35</f>
        <v>0</v>
      </c>
      <c r="D36" s="357">
        <f t="shared" si="35"/>
        <v>0</v>
      </c>
      <c r="E36" s="357">
        <f t="shared" si="35"/>
        <v>7718.28</v>
      </c>
      <c r="F36" s="344">
        <f t="shared" si="35"/>
        <v>7718.28</v>
      </c>
      <c r="G36" s="327"/>
      <c r="H36" s="358">
        <f>+H34+H35</f>
        <v>0</v>
      </c>
      <c r="I36" s="359">
        <f t="shared" ref="I36:L36" si="36">+I34+I35</f>
        <v>0</v>
      </c>
      <c r="J36" s="343">
        <f t="shared" si="36"/>
        <v>0</v>
      </c>
      <c r="K36" s="359">
        <f t="shared" si="36"/>
        <v>0</v>
      </c>
      <c r="L36" s="344">
        <f t="shared" si="36"/>
        <v>0</v>
      </c>
      <c r="M36" s="327"/>
      <c r="N36" s="128">
        <f t="shared" ref="N36" si="37">+N34+N35</f>
        <v>7718.28</v>
      </c>
      <c r="O36" s="327"/>
      <c r="P36" s="98"/>
      <c r="Q36" s="86"/>
      <c r="R36" s="360"/>
      <c r="S36" s="86"/>
      <c r="T36" s="86"/>
      <c r="U36" s="86"/>
      <c r="V36" s="361">
        <f>+V34+V35</f>
        <v>8205.24</v>
      </c>
      <c r="W36" s="98"/>
      <c r="X36" s="362"/>
    </row>
    <row r="37" spans="1:24" s="7" customFormat="1" x14ac:dyDescent="0.35">
      <c r="A37" s="88" t="s">
        <v>156</v>
      </c>
      <c r="B37" s="352"/>
      <c r="C37" s="352"/>
      <c r="D37" s="352"/>
      <c r="E37" s="352">
        <v>8543.94</v>
      </c>
      <c r="F37" s="326">
        <f t="shared" ref="F37:F38" si="38">+B37+C37+D37+E37</f>
        <v>8543.94</v>
      </c>
      <c r="G37" s="327"/>
      <c r="H37" s="353"/>
      <c r="I37" s="354"/>
      <c r="J37" s="325"/>
      <c r="K37" s="354"/>
      <c r="L37" s="326">
        <f t="shared" ref="L37:L38" si="39">SUM(H37:K37)</f>
        <v>0</v>
      </c>
      <c r="M37" s="327"/>
      <c r="N37" s="92">
        <f t="shared" ref="N37:N38" si="40">F37-L37</f>
        <v>8543.94</v>
      </c>
      <c r="O37" s="327"/>
      <c r="P37" s="61">
        <v>43738</v>
      </c>
      <c r="Q37" s="62" t="s">
        <v>32</v>
      </c>
      <c r="R37" s="332"/>
      <c r="S37" s="62" t="s">
        <v>317</v>
      </c>
      <c r="T37" s="62" t="s">
        <v>317</v>
      </c>
      <c r="U37" s="62" t="s">
        <v>318</v>
      </c>
      <c r="V37" s="333">
        <v>7718.28</v>
      </c>
      <c r="W37" s="61">
        <v>43738</v>
      </c>
      <c r="X37" s="334" t="s">
        <v>253</v>
      </c>
    </row>
    <row r="38" spans="1:24" s="7" customFormat="1" ht="22.5" customHeight="1" x14ac:dyDescent="0.35">
      <c r="A38" s="127"/>
      <c r="B38" s="355"/>
      <c r="C38" s="355"/>
      <c r="D38" s="355"/>
      <c r="E38" s="355"/>
      <c r="F38" s="336">
        <f t="shared" si="38"/>
        <v>0</v>
      </c>
      <c r="G38" s="327"/>
      <c r="H38" s="337"/>
      <c r="I38" s="338"/>
      <c r="J38" s="335"/>
      <c r="K38" s="338"/>
      <c r="L38" s="336">
        <f t="shared" si="39"/>
        <v>0</v>
      </c>
      <c r="M38" s="327"/>
      <c r="N38" s="72">
        <f t="shared" si="40"/>
        <v>0</v>
      </c>
      <c r="O38" s="327"/>
      <c r="P38" s="339"/>
      <c r="Q38" s="119"/>
      <c r="R38" s="340"/>
      <c r="S38" s="119"/>
      <c r="T38" s="119"/>
      <c r="U38" s="119"/>
      <c r="V38" s="341"/>
      <c r="W38" s="339"/>
      <c r="X38" s="342"/>
    </row>
    <row r="39" spans="1:24" s="7" customFormat="1" ht="22.5" customHeight="1" thickBot="1" x14ac:dyDescent="0.4">
      <c r="A39" s="356" t="s">
        <v>47</v>
      </c>
      <c r="B39" s="357">
        <f>+B37+B38</f>
        <v>0</v>
      </c>
      <c r="C39" s="357">
        <f t="shared" ref="C39:F39" si="41">+C37+C38</f>
        <v>0</v>
      </c>
      <c r="D39" s="357">
        <f t="shared" si="41"/>
        <v>0</v>
      </c>
      <c r="E39" s="357">
        <f t="shared" si="41"/>
        <v>8543.94</v>
      </c>
      <c r="F39" s="344">
        <f t="shared" si="41"/>
        <v>8543.94</v>
      </c>
      <c r="G39" s="327"/>
      <c r="H39" s="358">
        <f>+H37+H38</f>
        <v>0</v>
      </c>
      <c r="I39" s="359">
        <f t="shared" ref="I39:L39" si="42">+I37+I38</f>
        <v>0</v>
      </c>
      <c r="J39" s="343">
        <f t="shared" si="42"/>
        <v>0</v>
      </c>
      <c r="K39" s="359">
        <f t="shared" si="42"/>
        <v>0</v>
      </c>
      <c r="L39" s="344">
        <f t="shared" si="42"/>
        <v>0</v>
      </c>
      <c r="M39" s="327"/>
      <c r="N39" s="128">
        <f t="shared" ref="N39" si="43">+N37+N38</f>
        <v>8543.94</v>
      </c>
      <c r="O39" s="327"/>
      <c r="P39" s="98"/>
      <c r="Q39" s="86"/>
      <c r="R39" s="360"/>
      <c r="S39" s="86"/>
      <c r="T39" s="86"/>
      <c r="U39" s="86"/>
      <c r="V39" s="361">
        <f>+V37+V38</f>
        <v>7718.28</v>
      </c>
      <c r="W39" s="98"/>
      <c r="X39" s="362"/>
    </row>
    <row r="40" spans="1:24" s="7" customFormat="1" x14ac:dyDescent="0.35">
      <c r="A40" s="88" t="s">
        <v>169</v>
      </c>
      <c r="B40" s="352"/>
      <c r="C40" s="352"/>
      <c r="D40" s="352"/>
      <c r="E40" s="352">
        <v>5903.63</v>
      </c>
      <c r="F40" s="326">
        <f t="shared" ref="F40:F41" si="44">+B40+C40+D40+E40</f>
        <v>5903.63</v>
      </c>
      <c r="G40" s="327"/>
      <c r="H40" s="353"/>
      <c r="I40" s="354"/>
      <c r="J40" s="325"/>
      <c r="K40" s="354"/>
      <c r="L40" s="326">
        <f t="shared" ref="L40:L41" si="45">SUM(H40:K40)</f>
        <v>0</v>
      </c>
      <c r="M40" s="327"/>
      <c r="N40" s="92">
        <f t="shared" ref="N40:N41" si="46">F40-L40</f>
        <v>5903.63</v>
      </c>
      <c r="O40" s="327"/>
      <c r="P40" s="61">
        <v>43747</v>
      </c>
      <c r="Q40" s="62" t="s">
        <v>32</v>
      </c>
      <c r="R40" s="332"/>
      <c r="S40" s="62" t="s">
        <v>317</v>
      </c>
      <c r="T40" s="62" t="s">
        <v>317</v>
      </c>
      <c r="U40" s="62" t="s">
        <v>318</v>
      </c>
      <c r="V40" s="333">
        <v>8543.94</v>
      </c>
      <c r="W40" s="61">
        <v>43747</v>
      </c>
      <c r="X40" s="334" t="s">
        <v>120</v>
      </c>
    </row>
    <row r="41" spans="1:24" s="7" customFormat="1" ht="22.5" customHeight="1" x14ac:dyDescent="0.35">
      <c r="A41" s="127"/>
      <c r="B41" s="355"/>
      <c r="C41" s="355"/>
      <c r="D41" s="355"/>
      <c r="E41" s="355"/>
      <c r="F41" s="336">
        <f t="shared" si="44"/>
        <v>0</v>
      </c>
      <c r="G41" s="327"/>
      <c r="H41" s="337"/>
      <c r="I41" s="338"/>
      <c r="J41" s="335"/>
      <c r="K41" s="338"/>
      <c r="L41" s="336">
        <f t="shared" si="45"/>
        <v>0</v>
      </c>
      <c r="M41" s="327"/>
      <c r="N41" s="72">
        <f t="shared" si="46"/>
        <v>0</v>
      </c>
      <c r="O41" s="327"/>
      <c r="P41" s="339"/>
      <c r="Q41" s="119"/>
      <c r="R41" s="340"/>
      <c r="S41" s="119"/>
      <c r="T41" s="119"/>
      <c r="U41" s="119"/>
      <c r="V41" s="341"/>
      <c r="W41" s="339"/>
      <c r="X41" s="342"/>
    </row>
    <row r="42" spans="1:24" s="7" customFormat="1" ht="22.5" customHeight="1" thickBot="1" x14ac:dyDescent="0.4">
      <c r="A42" s="356" t="s">
        <v>47</v>
      </c>
      <c r="B42" s="357">
        <f>+B40+B41</f>
        <v>0</v>
      </c>
      <c r="C42" s="357">
        <f t="shared" ref="C42:F42" si="47">+C40+C41</f>
        <v>0</v>
      </c>
      <c r="D42" s="357">
        <f t="shared" si="47"/>
        <v>0</v>
      </c>
      <c r="E42" s="357">
        <f t="shared" si="47"/>
        <v>5903.63</v>
      </c>
      <c r="F42" s="344">
        <f t="shared" si="47"/>
        <v>5903.63</v>
      </c>
      <c r="G42" s="327"/>
      <c r="H42" s="358">
        <f>+H40+H41</f>
        <v>0</v>
      </c>
      <c r="I42" s="359">
        <f t="shared" ref="I42:L42" si="48">+I40+I41</f>
        <v>0</v>
      </c>
      <c r="J42" s="343">
        <f t="shared" si="48"/>
        <v>0</v>
      </c>
      <c r="K42" s="359">
        <f t="shared" si="48"/>
        <v>0</v>
      </c>
      <c r="L42" s="344">
        <f t="shared" si="48"/>
        <v>0</v>
      </c>
      <c r="M42" s="327"/>
      <c r="N42" s="128">
        <f t="shared" ref="N42" si="49">+N40+N41</f>
        <v>5903.63</v>
      </c>
      <c r="O42" s="327"/>
      <c r="P42" s="98"/>
      <c r="Q42" s="86"/>
      <c r="R42" s="360"/>
      <c r="S42" s="86"/>
      <c r="T42" s="86"/>
      <c r="U42" s="86"/>
      <c r="V42" s="361">
        <f>+V40+V41</f>
        <v>8543.94</v>
      </c>
      <c r="W42" s="98"/>
      <c r="X42" s="362"/>
    </row>
    <row r="43" spans="1:24" s="7" customFormat="1" x14ac:dyDescent="0.35">
      <c r="A43" s="88" t="s">
        <v>180</v>
      </c>
      <c r="B43" s="352"/>
      <c r="C43" s="352"/>
      <c r="D43" s="352"/>
      <c r="E43" s="352">
        <v>7851.25</v>
      </c>
      <c r="F43" s="326">
        <f t="shared" ref="F43:F44" si="50">+B43+C43+D43+E43</f>
        <v>7851.25</v>
      </c>
      <c r="G43" s="327"/>
      <c r="H43" s="353"/>
      <c r="I43" s="354"/>
      <c r="J43" s="325"/>
      <c r="K43" s="354"/>
      <c r="L43" s="326">
        <f t="shared" ref="L43:L44" si="51">SUM(H43:K43)</f>
        <v>0</v>
      </c>
      <c r="M43" s="327"/>
      <c r="N43" s="92">
        <f t="shared" ref="N43:N44" si="52">F43-L43</f>
        <v>7851.25</v>
      </c>
      <c r="O43" s="327"/>
      <c r="P43" s="61">
        <v>43783</v>
      </c>
      <c r="Q43" s="62" t="s">
        <v>32</v>
      </c>
      <c r="R43" s="332"/>
      <c r="S43" s="62" t="s">
        <v>317</v>
      </c>
      <c r="T43" s="62" t="s">
        <v>317</v>
      </c>
      <c r="U43" s="62" t="s">
        <v>318</v>
      </c>
      <c r="V43" s="333">
        <v>5903.63</v>
      </c>
      <c r="W43" s="61">
        <v>43783</v>
      </c>
      <c r="X43" s="334" t="s">
        <v>118</v>
      </c>
    </row>
    <row r="44" spans="1:24" s="7" customFormat="1" ht="22.5" customHeight="1" x14ac:dyDescent="0.35">
      <c r="A44" s="127"/>
      <c r="B44" s="355"/>
      <c r="C44" s="355"/>
      <c r="D44" s="355"/>
      <c r="E44" s="355"/>
      <c r="F44" s="336">
        <f t="shared" si="50"/>
        <v>0</v>
      </c>
      <c r="G44" s="327"/>
      <c r="H44" s="337"/>
      <c r="I44" s="338"/>
      <c r="J44" s="335"/>
      <c r="K44" s="338"/>
      <c r="L44" s="336">
        <f t="shared" si="51"/>
        <v>0</v>
      </c>
      <c r="M44" s="327"/>
      <c r="N44" s="72">
        <f t="shared" si="52"/>
        <v>0</v>
      </c>
      <c r="O44" s="327"/>
      <c r="P44" s="339"/>
      <c r="Q44" s="119"/>
      <c r="R44" s="340"/>
      <c r="S44" s="119"/>
      <c r="T44" s="119"/>
      <c r="U44" s="119"/>
      <c r="V44" s="341"/>
      <c r="W44" s="339"/>
      <c r="X44" s="342"/>
    </row>
    <row r="45" spans="1:24" s="7" customFormat="1" ht="22.5" customHeight="1" thickBot="1" x14ac:dyDescent="0.4">
      <c r="A45" s="356" t="s">
        <v>47</v>
      </c>
      <c r="B45" s="357">
        <f>+B43+B44</f>
        <v>0</v>
      </c>
      <c r="C45" s="357">
        <f t="shared" ref="C45:F45" si="53">+C43+C44</f>
        <v>0</v>
      </c>
      <c r="D45" s="357">
        <f t="shared" si="53"/>
        <v>0</v>
      </c>
      <c r="E45" s="357">
        <f t="shared" si="53"/>
        <v>7851.25</v>
      </c>
      <c r="F45" s="344">
        <f t="shared" si="53"/>
        <v>7851.25</v>
      </c>
      <c r="G45" s="327"/>
      <c r="H45" s="358">
        <f>+H43+H44</f>
        <v>0</v>
      </c>
      <c r="I45" s="359">
        <f t="shared" ref="I45:L45" si="54">+I43+I44</f>
        <v>0</v>
      </c>
      <c r="J45" s="343">
        <f t="shared" si="54"/>
        <v>0</v>
      </c>
      <c r="K45" s="359">
        <f t="shared" si="54"/>
        <v>0</v>
      </c>
      <c r="L45" s="344">
        <f t="shared" si="54"/>
        <v>0</v>
      </c>
      <c r="M45" s="327"/>
      <c r="N45" s="128">
        <f t="shared" ref="N45" si="55">+N43+N44</f>
        <v>7851.25</v>
      </c>
      <c r="O45" s="327"/>
      <c r="P45" s="98"/>
      <c r="Q45" s="86"/>
      <c r="R45" s="360"/>
      <c r="S45" s="86"/>
      <c r="T45" s="86"/>
      <c r="U45" s="86"/>
      <c r="V45" s="361">
        <f>+V43+V44</f>
        <v>5903.63</v>
      </c>
      <c r="W45" s="98"/>
      <c r="X45" s="362"/>
    </row>
    <row r="46" spans="1:24" s="7" customFormat="1" ht="15" thickBot="1" x14ac:dyDescent="0.4">
      <c r="A46" s="88" t="s">
        <v>192</v>
      </c>
      <c r="B46" s="352"/>
      <c r="C46" s="352"/>
      <c r="D46" s="352"/>
      <c r="E46" s="352">
        <v>5566.54</v>
      </c>
      <c r="F46" s="326">
        <f t="shared" ref="F46:F47" si="56">+B46+C46+D46+E46</f>
        <v>5566.54</v>
      </c>
      <c r="G46" s="327"/>
      <c r="H46" s="353"/>
      <c r="I46" s="354"/>
      <c r="J46" s="325"/>
      <c r="K46" s="354"/>
      <c r="L46" s="326">
        <f t="shared" ref="L46:L47" si="57">SUM(H46:K46)</f>
        <v>0</v>
      </c>
      <c r="M46" s="327"/>
      <c r="N46" s="92">
        <f t="shared" ref="N46:N47" si="58">F46-L46</f>
        <v>5566.54</v>
      </c>
      <c r="O46" s="327"/>
      <c r="P46" s="61">
        <v>43815</v>
      </c>
      <c r="Q46" s="62" t="s">
        <v>32</v>
      </c>
      <c r="R46" s="332"/>
      <c r="S46" s="62" t="s">
        <v>317</v>
      </c>
      <c r="T46" s="62" t="s">
        <v>317</v>
      </c>
      <c r="U46" s="62" t="s">
        <v>318</v>
      </c>
      <c r="V46" s="333">
        <v>7851.25</v>
      </c>
      <c r="W46" s="61">
        <v>43815</v>
      </c>
      <c r="X46" s="334" t="s">
        <v>167</v>
      </c>
    </row>
    <row r="47" spans="1:24" s="7" customFormat="1" ht="30" customHeight="1" x14ac:dyDescent="0.35">
      <c r="A47" s="127"/>
      <c r="B47" s="355"/>
      <c r="C47" s="355"/>
      <c r="D47" s="355"/>
      <c r="E47" s="355"/>
      <c r="F47" s="336">
        <f t="shared" si="56"/>
        <v>0</v>
      </c>
      <c r="G47" s="327"/>
      <c r="H47" s="337"/>
      <c r="I47" s="338"/>
      <c r="J47" s="335"/>
      <c r="K47" s="338"/>
      <c r="L47" s="336">
        <f t="shared" si="57"/>
        <v>0</v>
      </c>
      <c r="M47" s="327"/>
      <c r="N47" s="72">
        <f t="shared" si="58"/>
        <v>0</v>
      </c>
      <c r="O47" s="327"/>
      <c r="P47" s="61">
        <v>43822</v>
      </c>
      <c r="Q47" s="62" t="s">
        <v>32</v>
      </c>
      <c r="R47" s="332"/>
      <c r="S47" s="62" t="s">
        <v>317</v>
      </c>
      <c r="T47" s="62" t="s">
        <v>317</v>
      </c>
      <c r="U47" s="62" t="s">
        <v>318</v>
      </c>
      <c r="V47" s="333">
        <v>20242.41</v>
      </c>
      <c r="W47" s="61">
        <v>43822</v>
      </c>
      <c r="X47" s="334" t="s">
        <v>307</v>
      </c>
    </row>
    <row r="48" spans="1:24" s="7" customFormat="1" ht="22.5" customHeight="1" thickBot="1" x14ac:dyDescent="0.4">
      <c r="A48" s="356" t="s">
        <v>47</v>
      </c>
      <c r="B48" s="357">
        <f>+B46+B47</f>
        <v>0</v>
      </c>
      <c r="C48" s="357">
        <f t="shared" ref="C48:F48" si="59">+C46+C47</f>
        <v>0</v>
      </c>
      <c r="D48" s="357">
        <f t="shared" si="59"/>
        <v>0</v>
      </c>
      <c r="E48" s="357">
        <f>+E46+E47</f>
        <v>5566.54</v>
      </c>
      <c r="F48" s="344">
        <f t="shared" si="59"/>
        <v>5566.54</v>
      </c>
      <c r="G48" s="327"/>
      <c r="H48" s="358">
        <f>+H46+H47</f>
        <v>0</v>
      </c>
      <c r="I48" s="359">
        <f t="shared" ref="I48:L48" si="60">+I46+I47</f>
        <v>0</v>
      </c>
      <c r="J48" s="343">
        <f t="shared" si="60"/>
        <v>0</v>
      </c>
      <c r="K48" s="359">
        <f t="shared" si="60"/>
        <v>0</v>
      </c>
      <c r="L48" s="344">
        <f t="shared" si="60"/>
        <v>0</v>
      </c>
      <c r="M48" s="327"/>
      <c r="N48" s="128">
        <f t="shared" ref="N48" si="61">+N46+N47</f>
        <v>5566.54</v>
      </c>
      <c r="O48" s="327"/>
      <c r="P48" s="98"/>
      <c r="Q48" s="86"/>
      <c r="R48" s="360"/>
      <c r="S48" s="86"/>
      <c r="T48" s="86"/>
      <c r="U48" s="86"/>
      <c r="V48" s="361">
        <f>+V46+V47</f>
        <v>28093.66</v>
      </c>
      <c r="W48" s="98"/>
      <c r="X48" s="362"/>
    </row>
    <row r="49" spans="1:24" s="7" customFormat="1" ht="22.5" customHeight="1" thickBot="1" x14ac:dyDescent="0.4">
      <c r="A49" s="324" t="s">
        <v>311</v>
      </c>
      <c r="B49" s="371">
        <f>+B15+B18+B21+B24+B27+B30</f>
        <v>0</v>
      </c>
      <c r="C49" s="371">
        <f>+C15+C18+C21+C24+C27+C30</f>
        <v>0</v>
      </c>
      <c r="D49" s="371">
        <f>+D15+D18+D21+D24+D27+D30</f>
        <v>0</v>
      </c>
      <c r="E49" s="372">
        <f>+E15+E18+E21+E24+E27+E30+E33+E36+E39+E42+E45+E48</f>
        <v>112098.6</v>
      </c>
      <c r="F49" s="372">
        <f>+F15+F18+F21+F24+F27+F30+F33+F36+F39+F42+F45+F48</f>
        <v>112098.6</v>
      </c>
      <c r="G49" s="373"/>
      <c r="H49" s="372">
        <f>+H15+H18+H21+H24+H27+H30</f>
        <v>0</v>
      </c>
      <c r="I49" s="372">
        <f>+I15+I18+I21+I24+I27+I30</f>
        <v>0</v>
      </c>
      <c r="J49" s="372">
        <f>+J15+J18+J21+J24+J27+J30</f>
        <v>0</v>
      </c>
      <c r="K49" s="372">
        <f>+K15+K18+K21+K24+K27+K30</f>
        <v>0</v>
      </c>
      <c r="L49" s="372">
        <f>+L15+L18+L21+L24+L27+L30</f>
        <v>0</v>
      </c>
      <c r="M49" s="373"/>
      <c r="N49" s="372">
        <f>+N15+N18+N21+N24+N27+N30+N33+N36+N39+N42+N45+N48</f>
        <v>112098.6</v>
      </c>
      <c r="O49" s="374"/>
      <c r="P49" s="375"/>
      <c r="Q49" s="376"/>
      <c r="R49" s="375"/>
      <c r="S49" s="375"/>
      <c r="T49" s="375"/>
      <c r="U49" s="376"/>
      <c r="V49" s="372">
        <f>+V15+V18+V21+V24+V27+V30+V33+V36+V39+V42+V45+V48</f>
        <v>113806.03000000001</v>
      </c>
      <c r="W49" s="377"/>
      <c r="X49" s="376"/>
    </row>
    <row r="50" spans="1:24" ht="15" customHeight="1" x14ac:dyDescent="0.35"/>
    <row r="51" spans="1:24" ht="26.25" customHeight="1" x14ac:dyDescent="0.5">
      <c r="B51" s="378"/>
      <c r="C51" s="378"/>
      <c r="D51" s="378"/>
      <c r="E51" s="379"/>
      <c r="F51" s="379"/>
      <c r="G51" s="380"/>
      <c r="H51" s="379"/>
      <c r="I51" s="379"/>
      <c r="J51" s="379"/>
      <c r="K51" s="380"/>
      <c r="L51" s="380"/>
      <c r="M51" s="380"/>
      <c r="N51" s="381"/>
      <c r="O51" s="380"/>
      <c r="P51" s="380"/>
      <c r="Q51" s="380"/>
      <c r="R51" s="380"/>
      <c r="S51" s="379"/>
      <c r="T51" s="379"/>
      <c r="U51" s="382"/>
      <c r="V51" s="383"/>
      <c r="W51" s="384"/>
    </row>
    <row r="52" spans="1:24" ht="21" x14ac:dyDescent="0.5">
      <c r="B52" s="378"/>
      <c r="C52" s="378"/>
      <c r="D52" s="378"/>
      <c r="E52" s="379"/>
      <c r="F52" s="379"/>
      <c r="G52" s="380"/>
      <c r="H52" s="379"/>
      <c r="I52" s="379"/>
      <c r="J52" s="379"/>
      <c r="K52" s="380"/>
      <c r="L52" s="385"/>
      <c r="M52" s="380"/>
      <c r="N52" s="381"/>
      <c r="O52" s="380"/>
      <c r="P52" s="386"/>
      <c r="Q52" s="380"/>
      <c r="R52" s="380"/>
      <c r="S52" s="379"/>
      <c r="T52" s="379"/>
      <c r="U52" s="382"/>
      <c r="V52" s="387"/>
      <c r="W52" s="384"/>
    </row>
    <row r="53" spans="1:24" ht="21" x14ac:dyDescent="0.5">
      <c r="B53" s="388"/>
      <c r="C53" s="388"/>
      <c r="D53" s="388"/>
      <c r="E53" s="389"/>
      <c r="F53" s="389"/>
      <c r="G53" s="380"/>
      <c r="H53" s="388"/>
      <c r="I53" s="388"/>
      <c r="J53" s="388"/>
      <c r="K53" s="390"/>
      <c r="L53" s="391"/>
      <c r="M53" s="390"/>
      <c r="N53" s="392"/>
      <c r="O53" s="380"/>
      <c r="P53" s="380"/>
      <c r="Q53" s="390"/>
      <c r="R53" s="390"/>
      <c r="S53" s="389"/>
      <c r="T53" s="389"/>
      <c r="U53" s="393"/>
      <c r="V53" s="389"/>
      <c r="W53" s="394"/>
    </row>
    <row r="54" spans="1:24" ht="21" x14ac:dyDescent="0.5">
      <c r="B54" s="388"/>
      <c r="C54" s="388"/>
      <c r="D54" s="388"/>
      <c r="E54" s="389"/>
      <c r="F54" s="389"/>
      <c r="G54" s="380"/>
      <c r="H54" s="388"/>
      <c r="I54" s="388"/>
      <c r="J54" s="388"/>
      <c r="K54" s="390"/>
      <c r="L54" s="391"/>
      <c r="M54" s="390"/>
      <c r="N54" s="392"/>
      <c r="O54" s="380"/>
      <c r="P54" s="380"/>
      <c r="Q54" s="390"/>
      <c r="R54" s="390"/>
      <c r="S54" s="389"/>
      <c r="T54" s="389"/>
      <c r="U54" s="393"/>
      <c r="V54" s="389"/>
      <c r="W54" s="394"/>
    </row>
    <row r="55" spans="1:24" ht="21" x14ac:dyDescent="0.5">
      <c r="B55" s="395"/>
      <c r="C55" s="395"/>
      <c r="D55" s="395"/>
      <c r="E55" s="395"/>
      <c r="F55" s="395"/>
      <c r="G55" s="396"/>
      <c r="H55" s="395"/>
      <c r="I55" s="395"/>
      <c r="J55" s="395"/>
      <c r="K55" s="395"/>
      <c r="L55" s="395"/>
      <c r="M55" s="395"/>
      <c r="N55" s="395"/>
      <c r="O55" s="380"/>
      <c r="P55" s="380"/>
      <c r="Q55" s="395"/>
      <c r="R55" s="395"/>
      <c r="S55" s="395"/>
      <c r="T55" s="395"/>
      <c r="U55" s="397"/>
      <c r="V55" s="398"/>
      <c r="W55" s="399"/>
    </row>
    <row r="56" spans="1:24" ht="21" x14ac:dyDescent="0.5">
      <c r="B56" s="395"/>
      <c r="C56" s="395"/>
      <c r="D56" s="395"/>
      <c r="E56" s="395"/>
      <c r="F56" s="395"/>
      <c r="G56" s="396"/>
      <c r="H56" s="395"/>
      <c r="I56" s="395"/>
      <c r="J56" s="395"/>
      <c r="K56" s="395"/>
      <c r="L56" s="395"/>
      <c r="M56" s="395"/>
      <c r="N56" s="395"/>
      <c r="O56" s="380"/>
      <c r="P56" s="380"/>
      <c r="Q56" s="395"/>
      <c r="R56" s="395"/>
      <c r="S56" s="395"/>
      <c r="T56" s="395"/>
      <c r="U56" s="395"/>
      <c r="V56" s="395"/>
      <c r="W56" s="395"/>
    </row>
  </sheetData>
  <sheetProtection insertRows="0" autoFilter="0" pivotTables="0"/>
  <mergeCells count="38">
    <mergeCell ref="A31:A32"/>
    <mergeCell ref="A34:A35"/>
    <mergeCell ref="A37:A38"/>
    <mergeCell ref="A40:A41"/>
    <mergeCell ref="A43:A44"/>
    <mergeCell ref="A46:A47"/>
    <mergeCell ref="A13:A14"/>
    <mergeCell ref="A16:A17"/>
    <mergeCell ref="A19:A20"/>
    <mergeCell ref="A22:A23"/>
    <mergeCell ref="A25:A26"/>
    <mergeCell ref="A28:A29"/>
    <mergeCell ref="N10:N12"/>
    <mergeCell ref="P10:V10"/>
    <mergeCell ref="W10:X11"/>
    <mergeCell ref="P11:P12"/>
    <mergeCell ref="Q11:R11"/>
    <mergeCell ref="S11:S12"/>
    <mergeCell ref="T11:T12"/>
    <mergeCell ref="U11:U12"/>
    <mergeCell ref="V11:V12"/>
    <mergeCell ref="A8:C8"/>
    <mergeCell ref="D8:F8"/>
    <mergeCell ref="H8:I8"/>
    <mergeCell ref="J8:L8"/>
    <mergeCell ref="A10:A12"/>
    <mergeCell ref="B10:E11"/>
    <mergeCell ref="F10:F12"/>
    <mergeCell ref="H10:K11"/>
    <mergeCell ref="L10:L12"/>
    <mergeCell ref="A1:X1"/>
    <mergeCell ref="U2:V2"/>
    <mergeCell ref="A3:X3"/>
    <mergeCell ref="A5:X5"/>
    <mergeCell ref="A7:C7"/>
    <mergeCell ref="D7:F7"/>
    <mergeCell ref="H7:I7"/>
    <mergeCell ref="J7:L7"/>
  </mergeCells>
  <printOptions horizontalCentered="1"/>
  <pageMargins left="0.70866141732283472" right="0.19685039370078741" top="0.59055118110236227" bottom="1.9685039370078741" header="0.19685039370078741" footer="0.39370078740157483"/>
  <pageSetup paperSize="5" scale="50" fitToWidth="0" fitToHeight="0" orientation="landscape" r:id="rId1"/>
  <headerFooter scaleWithDoc="0">
    <oddFooter>&amp;C&amp;10Página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87434-A10C-4E2F-A5B0-00BDA6763F42}">
  <dimension ref="A1:X70"/>
  <sheetViews>
    <sheetView showWhiteSpace="0" view="pageBreakPreview" topLeftCell="A22" zoomScale="70" zoomScaleNormal="70" zoomScaleSheetLayoutView="70" zoomScalePageLayoutView="60" workbookViewId="0">
      <selection activeCell="AF35" sqref="AF35"/>
    </sheetView>
  </sheetViews>
  <sheetFormatPr baseColWidth="10" defaultColWidth="0" defaultRowHeight="14.5" x14ac:dyDescent="0.35"/>
  <cols>
    <col min="1" max="1" width="14.81640625" style="2" customWidth="1"/>
    <col min="2" max="2" width="16.81640625" style="2" customWidth="1"/>
    <col min="3" max="3" width="13.81640625" style="2" customWidth="1"/>
    <col min="4" max="4" width="16.7265625" style="2" customWidth="1"/>
    <col min="5" max="5" width="13" style="2" customWidth="1"/>
    <col min="6" max="6" width="17.81640625" style="2" customWidth="1"/>
    <col min="7" max="7" width="2" style="2" customWidth="1"/>
    <col min="8" max="8" width="17" style="2" customWidth="1"/>
    <col min="9" max="9" width="13.54296875" style="2" customWidth="1"/>
    <col min="10" max="10" width="16.7265625" style="2" customWidth="1"/>
    <col min="11" max="11" width="13.1796875" style="2" customWidth="1"/>
    <col min="12" max="12" width="16.7265625" style="2" customWidth="1"/>
    <col min="13" max="13" width="2" style="2" customWidth="1"/>
    <col min="14" max="14" width="19.453125" style="2" customWidth="1"/>
    <col min="15" max="15" width="2" style="2" customWidth="1"/>
    <col min="16" max="16" width="14.7265625" style="2" customWidth="1"/>
    <col min="17" max="17" width="9" style="2" customWidth="1"/>
    <col min="18" max="18" width="16.26953125" style="2" customWidth="1"/>
    <col min="19" max="19" width="14.453125" style="2" customWidth="1"/>
    <col min="20" max="20" width="17.81640625" style="2" bestFit="1" customWidth="1"/>
    <col min="21" max="21" width="14.7265625" style="2" customWidth="1"/>
    <col min="22" max="22" width="16.81640625" style="2" customWidth="1"/>
    <col min="23" max="23" width="13.7265625" style="2" customWidth="1"/>
    <col min="24" max="24" width="11.453125" style="2" customWidth="1"/>
    <col min="25" max="4576" width="5" style="2" customWidth="1"/>
    <col min="4577" max="4577" width="13" style="2" customWidth="1"/>
    <col min="4578" max="4578" width="17.1796875" style="2" customWidth="1"/>
    <col min="4579" max="4825" width="0" style="2" hidden="1"/>
    <col min="4826" max="4826" width="19.26953125" style="2" customWidth="1"/>
    <col min="4827" max="4827" width="18.1796875" style="2" customWidth="1"/>
    <col min="4828" max="4828" width="16.54296875" style="2" customWidth="1"/>
    <col min="4829" max="4829" width="13.26953125" style="2" customWidth="1"/>
    <col min="4830" max="4830" width="18" style="2" customWidth="1"/>
    <col min="4831" max="4831" width="17.26953125" style="2" customWidth="1"/>
    <col min="4832" max="4832" width="15.54296875" style="2" customWidth="1"/>
    <col min="4833" max="4833" width="13" style="2" customWidth="1"/>
    <col min="4834" max="4834" width="17.1796875" style="2" customWidth="1"/>
    <col min="4835" max="5081" width="0" style="2" hidden="1"/>
    <col min="5082" max="5082" width="19.26953125" style="2" customWidth="1"/>
    <col min="5083" max="5083" width="18.1796875" style="2" customWidth="1"/>
    <col min="5084" max="5084" width="16.54296875" style="2" customWidth="1"/>
    <col min="5085" max="5085" width="13.26953125" style="2" customWidth="1"/>
    <col min="5086" max="5086" width="18" style="2" customWidth="1"/>
    <col min="5087" max="5087" width="17.26953125" style="2" customWidth="1"/>
    <col min="5088" max="5088" width="15.54296875" style="2" customWidth="1"/>
    <col min="5089" max="5089" width="13" style="2" customWidth="1"/>
    <col min="5090" max="5090" width="17.1796875" style="2" customWidth="1"/>
    <col min="5091" max="5337" width="0" style="2" hidden="1"/>
    <col min="5338" max="5338" width="19.26953125" style="2" customWidth="1"/>
    <col min="5339" max="5339" width="18.1796875" style="2" customWidth="1"/>
    <col min="5340" max="5340" width="16.54296875" style="2" customWidth="1"/>
    <col min="5341" max="5341" width="13.26953125" style="2" customWidth="1"/>
    <col min="5342" max="5342" width="18" style="2" customWidth="1"/>
    <col min="5343" max="5343" width="17.26953125" style="2" customWidth="1"/>
    <col min="5344" max="5344" width="15.54296875" style="2" customWidth="1"/>
    <col min="5345" max="5345" width="13" style="2" customWidth="1"/>
    <col min="5346" max="5346" width="17.1796875" style="2" customWidth="1"/>
    <col min="5347" max="5593" width="0" style="2" hidden="1"/>
    <col min="5594" max="5594" width="19.26953125" style="2" customWidth="1"/>
    <col min="5595" max="5595" width="18.1796875" style="2" customWidth="1"/>
    <col min="5596" max="5596" width="16.54296875" style="2" customWidth="1"/>
    <col min="5597" max="5597" width="13.26953125" style="2" customWidth="1"/>
    <col min="5598" max="5598" width="18" style="2" customWidth="1"/>
    <col min="5599" max="5599" width="17.26953125" style="2" customWidth="1"/>
    <col min="5600" max="5600" width="15.54296875" style="2" customWidth="1"/>
    <col min="5601" max="5601" width="13" style="2" customWidth="1"/>
    <col min="5602" max="5602" width="17.1796875" style="2" customWidth="1"/>
    <col min="5603" max="5849" width="0" style="2" hidden="1"/>
    <col min="5850" max="5850" width="19.26953125" style="2" customWidth="1"/>
    <col min="5851" max="5851" width="18.1796875" style="2" customWidth="1"/>
    <col min="5852" max="5852" width="16.54296875" style="2" customWidth="1"/>
    <col min="5853" max="5853" width="13.26953125" style="2" customWidth="1"/>
    <col min="5854" max="5854" width="18" style="2" customWidth="1"/>
    <col min="5855" max="5855" width="17.26953125" style="2" customWidth="1"/>
    <col min="5856" max="5856" width="15.54296875" style="2" customWidth="1"/>
    <col min="5857" max="5857" width="13" style="2" customWidth="1"/>
    <col min="5858" max="5858" width="17.1796875" style="2" customWidth="1"/>
    <col min="5859" max="6105" width="0" style="2" hidden="1"/>
    <col min="6106" max="6106" width="19.26953125" style="2" customWidth="1"/>
    <col min="6107" max="6107" width="18.1796875" style="2" customWidth="1"/>
    <col min="6108" max="6108" width="16.54296875" style="2" customWidth="1"/>
    <col min="6109" max="6109" width="13.26953125" style="2" customWidth="1"/>
    <col min="6110" max="6110" width="18" style="2" customWidth="1"/>
    <col min="6111" max="6111" width="17.26953125" style="2" customWidth="1"/>
    <col min="6112" max="6112" width="15.54296875" style="2" customWidth="1"/>
    <col min="6113" max="6113" width="13" style="2" customWidth="1"/>
    <col min="6114" max="6114" width="17.1796875" style="2" customWidth="1"/>
    <col min="6115" max="6361" width="0" style="2" hidden="1"/>
    <col min="6362" max="6362" width="19.26953125" style="2" customWidth="1"/>
    <col min="6363" max="6363" width="18.1796875" style="2" customWidth="1"/>
    <col min="6364" max="6364" width="16.54296875" style="2" customWidth="1"/>
    <col min="6365" max="6365" width="13.26953125" style="2" customWidth="1"/>
    <col min="6366" max="6366" width="18" style="2" customWidth="1"/>
    <col min="6367" max="6367" width="17.26953125" style="2" customWidth="1"/>
    <col min="6368" max="6368" width="15.54296875" style="2" customWidth="1"/>
    <col min="6369" max="6369" width="13" style="2" customWidth="1"/>
    <col min="6370" max="6370" width="17.1796875" style="2" customWidth="1"/>
    <col min="6371" max="6617" width="0" style="2" hidden="1"/>
    <col min="6618" max="6618" width="19.26953125" style="2" customWidth="1"/>
    <col min="6619" max="6619" width="18.1796875" style="2" customWidth="1"/>
    <col min="6620" max="6620" width="16.54296875" style="2" customWidth="1"/>
    <col min="6621" max="6621" width="13.26953125" style="2" customWidth="1"/>
    <col min="6622" max="6622" width="18" style="2" customWidth="1"/>
    <col min="6623" max="6623" width="17.26953125" style="2" customWidth="1"/>
    <col min="6624" max="6624" width="15.54296875" style="2" customWidth="1"/>
    <col min="6625" max="6625" width="13" style="2" customWidth="1"/>
    <col min="6626" max="6626" width="17.1796875" style="2" customWidth="1"/>
    <col min="6627" max="6873" width="0" style="2" hidden="1"/>
    <col min="6874" max="6874" width="19.26953125" style="2" customWidth="1"/>
    <col min="6875" max="6875" width="18.1796875" style="2" customWidth="1"/>
    <col min="6876" max="6876" width="16.54296875" style="2" customWidth="1"/>
    <col min="6877" max="6877" width="13.26953125" style="2" customWidth="1"/>
    <col min="6878" max="6878" width="18" style="2" customWidth="1"/>
    <col min="6879" max="6879" width="17.26953125" style="2" customWidth="1"/>
    <col min="6880" max="6880" width="15.54296875" style="2" customWidth="1"/>
    <col min="6881" max="6881" width="13" style="2" customWidth="1"/>
    <col min="6882" max="6882" width="17.1796875" style="2" customWidth="1"/>
    <col min="6883" max="7129" width="0" style="2" hidden="1"/>
    <col min="7130" max="7130" width="19.26953125" style="2" customWidth="1"/>
    <col min="7131" max="7131" width="18.1796875" style="2" customWidth="1"/>
    <col min="7132" max="7132" width="16.54296875" style="2" customWidth="1"/>
    <col min="7133" max="7133" width="13.26953125" style="2" customWidth="1"/>
    <col min="7134" max="7134" width="18" style="2" customWidth="1"/>
    <col min="7135" max="7135" width="17.26953125" style="2" customWidth="1"/>
    <col min="7136" max="7136" width="15.54296875" style="2" customWidth="1"/>
    <col min="7137" max="7137" width="13" style="2" customWidth="1"/>
    <col min="7138" max="7138" width="17.1796875" style="2" customWidth="1"/>
    <col min="7139" max="7385" width="0" style="2" hidden="1"/>
    <col min="7386" max="7386" width="19.26953125" style="2" customWidth="1"/>
    <col min="7387" max="7387" width="18.1796875" style="2" customWidth="1"/>
    <col min="7388" max="7388" width="16.54296875" style="2" customWidth="1"/>
    <col min="7389" max="7389" width="13.26953125" style="2" customWidth="1"/>
    <col min="7390" max="7390" width="18" style="2" customWidth="1"/>
    <col min="7391" max="7391" width="17.26953125" style="2" customWidth="1"/>
    <col min="7392" max="7392" width="15.54296875" style="2" customWidth="1"/>
    <col min="7393" max="7393" width="13" style="2" customWidth="1"/>
    <col min="7394" max="7394" width="17.1796875" style="2" customWidth="1"/>
    <col min="7395" max="7641" width="0" style="2" hidden="1"/>
    <col min="7642" max="7642" width="19.26953125" style="2" customWidth="1"/>
    <col min="7643" max="7643" width="18.1796875" style="2" customWidth="1"/>
    <col min="7644" max="7644" width="16.54296875" style="2" customWidth="1"/>
    <col min="7645" max="7645" width="13.26953125" style="2" customWidth="1"/>
    <col min="7646" max="7646" width="18" style="2" customWidth="1"/>
    <col min="7647" max="7647" width="17.26953125" style="2" customWidth="1"/>
    <col min="7648" max="7648" width="15.54296875" style="2" customWidth="1"/>
    <col min="7649" max="7649" width="13" style="2" customWidth="1"/>
    <col min="7650" max="7650" width="17.1796875" style="2" customWidth="1"/>
    <col min="7651" max="7897" width="0" style="2" hidden="1"/>
    <col min="7898" max="7898" width="19.26953125" style="2" customWidth="1"/>
    <col min="7899" max="7899" width="18.1796875" style="2" customWidth="1"/>
    <col min="7900" max="7900" width="16.54296875" style="2" customWidth="1"/>
    <col min="7901" max="7901" width="13.26953125" style="2" customWidth="1"/>
    <col min="7902" max="7902" width="18" style="2" customWidth="1"/>
    <col min="7903" max="7903" width="17.26953125" style="2" customWidth="1"/>
    <col min="7904" max="7904" width="15.54296875" style="2" customWidth="1"/>
    <col min="7905" max="7905" width="13" style="2" customWidth="1"/>
    <col min="7906" max="7906" width="17.1796875" style="2" customWidth="1"/>
    <col min="7907" max="8153" width="0" style="2" hidden="1"/>
    <col min="8154" max="8154" width="19.26953125" style="2" customWidth="1"/>
    <col min="8155" max="8155" width="18.1796875" style="2" customWidth="1"/>
    <col min="8156" max="8156" width="16.54296875" style="2" customWidth="1"/>
    <col min="8157" max="8157" width="13.26953125" style="2" customWidth="1"/>
    <col min="8158" max="8158" width="18" style="2" customWidth="1"/>
    <col min="8159" max="8159" width="17.26953125" style="2" customWidth="1"/>
    <col min="8160" max="8160" width="15.54296875" style="2" customWidth="1"/>
    <col min="8161" max="8161" width="13" style="2" customWidth="1"/>
    <col min="8162" max="8162" width="17.1796875" style="2" customWidth="1"/>
    <col min="8163" max="8409" width="0" style="2" hidden="1"/>
    <col min="8410" max="8410" width="19.26953125" style="2" customWidth="1"/>
    <col min="8411" max="8411" width="18.1796875" style="2" customWidth="1"/>
    <col min="8412" max="8412" width="16.54296875" style="2" customWidth="1"/>
    <col min="8413" max="8413" width="13.26953125" style="2" customWidth="1"/>
    <col min="8414" max="8414" width="18" style="2" customWidth="1"/>
    <col min="8415" max="8415" width="17.26953125" style="2" customWidth="1"/>
    <col min="8416" max="8416" width="15.54296875" style="2" customWidth="1"/>
    <col min="8417" max="8417" width="13" style="2" customWidth="1"/>
    <col min="8418" max="8418" width="17.1796875" style="2" customWidth="1"/>
    <col min="8419" max="8665" width="0" style="2" hidden="1"/>
    <col min="8666" max="8666" width="19.26953125" style="2" customWidth="1"/>
    <col min="8667" max="8667" width="18.1796875" style="2" customWidth="1"/>
    <col min="8668" max="8668" width="16.54296875" style="2" customWidth="1"/>
    <col min="8669" max="8669" width="13.26953125" style="2" customWidth="1"/>
    <col min="8670" max="8670" width="18" style="2" customWidth="1"/>
    <col min="8671" max="8671" width="17.26953125" style="2" customWidth="1"/>
    <col min="8672" max="8672" width="15.54296875" style="2" customWidth="1"/>
    <col min="8673" max="8673" width="13" style="2" customWidth="1"/>
    <col min="8674" max="8674" width="17.1796875" style="2" customWidth="1"/>
    <col min="8675" max="8921" width="0" style="2" hidden="1"/>
    <col min="8922" max="8922" width="19.26953125" style="2" customWidth="1"/>
    <col min="8923" max="8923" width="18.1796875" style="2" customWidth="1"/>
    <col min="8924" max="8924" width="16.54296875" style="2" customWidth="1"/>
    <col min="8925" max="8925" width="13.26953125" style="2" customWidth="1"/>
    <col min="8926" max="8926" width="18" style="2" customWidth="1"/>
    <col min="8927" max="8927" width="17.26953125" style="2" customWidth="1"/>
    <col min="8928" max="8928" width="15.54296875" style="2" customWidth="1"/>
    <col min="8929" max="8929" width="13" style="2" customWidth="1"/>
    <col min="8930" max="8930" width="17.1796875" style="2" customWidth="1"/>
    <col min="8931" max="9177" width="0" style="2" hidden="1"/>
    <col min="9178" max="9178" width="19.26953125" style="2" customWidth="1"/>
    <col min="9179" max="9179" width="18.1796875" style="2" customWidth="1"/>
    <col min="9180" max="9180" width="16.54296875" style="2" customWidth="1"/>
    <col min="9181" max="9181" width="13.26953125" style="2" customWidth="1"/>
    <col min="9182" max="9182" width="18" style="2" customWidth="1"/>
    <col min="9183" max="9183" width="17.26953125" style="2" customWidth="1"/>
    <col min="9184" max="9184" width="15.54296875" style="2" customWidth="1"/>
    <col min="9185" max="9185" width="13" style="2" customWidth="1"/>
    <col min="9186" max="9186" width="17.1796875" style="2" customWidth="1"/>
    <col min="9187" max="9433" width="0" style="2" hidden="1"/>
    <col min="9434" max="9434" width="19.26953125" style="2" customWidth="1"/>
    <col min="9435" max="9435" width="18.1796875" style="2" customWidth="1"/>
    <col min="9436" max="9436" width="16.54296875" style="2" customWidth="1"/>
    <col min="9437" max="9437" width="13.26953125" style="2" customWidth="1"/>
    <col min="9438" max="9438" width="18" style="2" customWidth="1"/>
    <col min="9439" max="9439" width="17.26953125" style="2" customWidth="1"/>
    <col min="9440" max="9440" width="15.54296875" style="2" customWidth="1"/>
    <col min="9441" max="9441" width="13" style="2" customWidth="1"/>
    <col min="9442" max="9442" width="17.1796875" style="2" customWidth="1"/>
    <col min="9443" max="9689" width="0" style="2" hidden="1"/>
    <col min="9690" max="9690" width="19.26953125" style="2" customWidth="1"/>
    <col min="9691" max="9691" width="18.1796875" style="2" customWidth="1"/>
    <col min="9692" max="9692" width="16.54296875" style="2" customWidth="1"/>
    <col min="9693" max="9693" width="13.26953125" style="2" customWidth="1"/>
    <col min="9694" max="9694" width="18" style="2" customWidth="1"/>
    <col min="9695" max="9695" width="17.26953125" style="2" customWidth="1"/>
    <col min="9696" max="9696" width="15.54296875" style="2" customWidth="1"/>
    <col min="9697" max="9697" width="13" style="2" customWidth="1"/>
    <col min="9698" max="9698" width="17.1796875" style="2" customWidth="1"/>
    <col min="9699" max="9945" width="0" style="2" hidden="1"/>
    <col min="9946" max="9946" width="19.26953125" style="2" customWidth="1"/>
    <col min="9947" max="9947" width="18.1796875" style="2" customWidth="1"/>
    <col min="9948" max="9948" width="16.54296875" style="2" customWidth="1"/>
    <col min="9949" max="9949" width="13.26953125" style="2" customWidth="1"/>
    <col min="9950" max="9950" width="18" style="2" customWidth="1"/>
    <col min="9951" max="9951" width="17.26953125" style="2" customWidth="1"/>
    <col min="9952" max="9952" width="15.54296875" style="2" customWidth="1"/>
    <col min="9953" max="9953" width="13" style="2" customWidth="1"/>
    <col min="9954" max="9954" width="17.1796875" style="2" customWidth="1"/>
    <col min="9955" max="10201" width="0" style="2" hidden="1"/>
    <col min="10202" max="10202" width="19.26953125" style="2" customWidth="1"/>
    <col min="10203" max="10203" width="18.1796875" style="2" customWidth="1"/>
    <col min="10204" max="10204" width="16.54296875" style="2" customWidth="1"/>
    <col min="10205" max="10205" width="13.26953125" style="2" customWidth="1"/>
    <col min="10206" max="10206" width="18" style="2" customWidth="1"/>
    <col min="10207" max="10207" width="17.26953125" style="2" customWidth="1"/>
    <col min="10208" max="10208" width="15.54296875" style="2" customWidth="1"/>
    <col min="10209" max="10209" width="13" style="2" customWidth="1"/>
    <col min="10210" max="10210" width="17.1796875" style="2" customWidth="1"/>
    <col min="10211" max="10457" width="0" style="2" hidden="1"/>
    <col min="10458" max="10458" width="19.26953125" style="2" customWidth="1"/>
    <col min="10459" max="10459" width="18.1796875" style="2" customWidth="1"/>
    <col min="10460" max="10460" width="16.54296875" style="2" customWidth="1"/>
    <col min="10461" max="10461" width="13.26953125" style="2" customWidth="1"/>
    <col min="10462" max="10462" width="18" style="2" customWidth="1"/>
    <col min="10463" max="10463" width="17.26953125" style="2" customWidth="1"/>
    <col min="10464" max="10464" width="15.54296875" style="2" customWidth="1"/>
    <col min="10465" max="10465" width="13" style="2" customWidth="1"/>
    <col min="10466" max="10466" width="17.1796875" style="2" customWidth="1"/>
    <col min="10467" max="10713" width="0" style="2" hidden="1"/>
    <col min="10714" max="10714" width="19.26953125" style="2" customWidth="1"/>
    <col min="10715" max="10715" width="18.1796875" style="2" customWidth="1"/>
    <col min="10716" max="10716" width="16.54296875" style="2" customWidth="1"/>
    <col min="10717" max="10717" width="13.26953125" style="2" customWidth="1"/>
    <col min="10718" max="10718" width="18" style="2" customWidth="1"/>
    <col min="10719" max="10719" width="17.26953125" style="2" customWidth="1"/>
    <col min="10720" max="10720" width="15.54296875" style="2" customWidth="1"/>
    <col min="10721" max="10721" width="13" style="2" customWidth="1"/>
    <col min="10722" max="10722" width="17.1796875" style="2" customWidth="1"/>
    <col min="10723" max="10969" width="0" style="2" hidden="1"/>
    <col min="10970" max="10970" width="19.26953125" style="2" customWidth="1"/>
    <col min="10971" max="10971" width="18.1796875" style="2" customWidth="1"/>
    <col min="10972" max="10972" width="16.54296875" style="2" customWidth="1"/>
    <col min="10973" max="10973" width="13.26953125" style="2" customWidth="1"/>
    <col min="10974" max="10974" width="18" style="2" customWidth="1"/>
    <col min="10975" max="10975" width="17.26953125" style="2" customWidth="1"/>
    <col min="10976" max="10976" width="15.54296875" style="2" customWidth="1"/>
    <col min="10977" max="10977" width="13" style="2" customWidth="1"/>
    <col min="10978" max="10978" width="17.1796875" style="2" customWidth="1"/>
    <col min="10979" max="11225" width="0" style="2" hidden="1"/>
    <col min="11226" max="11226" width="19.26953125" style="2" customWidth="1"/>
    <col min="11227" max="11227" width="18.1796875" style="2" customWidth="1"/>
    <col min="11228" max="11228" width="16.54296875" style="2" customWidth="1"/>
    <col min="11229" max="11229" width="13.26953125" style="2" customWidth="1"/>
    <col min="11230" max="11230" width="18" style="2" customWidth="1"/>
    <col min="11231" max="11231" width="17.26953125" style="2" customWidth="1"/>
    <col min="11232" max="11232" width="15.54296875" style="2" customWidth="1"/>
    <col min="11233" max="11233" width="13" style="2" customWidth="1"/>
    <col min="11234" max="11234" width="17.1796875" style="2" customWidth="1"/>
    <col min="11235" max="11481" width="0" style="2" hidden="1"/>
    <col min="11482" max="11482" width="19.26953125" style="2" customWidth="1"/>
    <col min="11483" max="11483" width="18.1796875" style="2" customWidth="1"/>
    <col min="11484" max="11484" width="16.54296875" style="2" customWidth="1"/>
    <col min="11485" max="11485" width="13.26953125" style="2" customWidth="1"/>
    <col min="11486" max="11486" width="18" style="2" customWidth="1"/>
    <col min="11487" max="11487" width="17.26953125" style="2" customWidth="1"/>
    <col min="11488" max="11488" width="15.54296875" style="2" customWidth="1"/>
    <col min="11489" max="11489" width="13" style="2" customWidth="1"/>
    <col min="11490" max="11490" width="17.1796875" style="2" customWidth="1"/>
    <col min="11491" max="11737" width="0" style="2" hidden="1"/>
    <col min="11738" max="11738" width="19.26953125" style="2" customWidth="1"/>
    <col min="11739" max="11739" width="18.1796875" style="2" customWidth="1"/>
    <col min="11740" max="11740" width="16.54296875" style="2" customWidth="1"/>
    <col min="11741" max="11741" width="13.26953125" style="2" customWidth="1"/>
    <col min="11742" max="11742" width="18" style="2" customWidth="1"/>
    <col min="11743" max="11743" width="17.26953125" style="2" customWidth="1"/>
    <col min="11744" max="11744" width="15.54296875" style="2" customWidth="1"/>
    <col min="11745" max="11745" width="13" style="2" customWidth="1"/>
    <col min="11746" max="11746" width="17.1796875" style="2" customWidth="1"/>
    <col min="11747" max="11993" width="0" style="2" hidden="1"/>
    <col min="11994" max="11994" width="19.26953125" style="2" customWidth="1"/>
    <col min="11995" max="11995" width="18.1796875" style="2" customWidth="1"/>
    <col min="11996" max="11996" width="16.54296875" style="2" customWidth="1"/>
    <col min="11997" max="11997" width="13.26953125" style="2" customWidth="1"/>
    <col min="11998" max="11998" width="18" style="2" customWidth="1"/>
    <col min="11999" max="11999" width="17.26953125" style="2" customWidth="1"/>
    <col min="12000" max="12000" width="15.54296875" style="2" customWidth="1"/>
    <col min="12001" max="12001" width="13" style="2" customWidth="1"/>
    <col min="12002" max="12002" width="17.1796875" style="2" customWidth="1"/>
    <col min="12003" max="12249" width="0" style="2" hidden="1"/>
    <col min="12250" max="12250" width="19.26953125" style="2" customWidth="1"/>
    <col min="12251" max="12251" width="18.1796875" style="2" customWidth="1"/>
    <col min="12252" max="12252" width="16.54296875" style="2" customWidth="1"/>
    <col min="12253" max="12253" width="13.26953125" style="2" customWidth="1"/>
    <col min="12254" max="12254" width="18" style="2" customWidth="1"/>
    <col min="12255" max="12255" width="17.26953125" style="2" customWidth="1"/>
    <col min="12256" max="12256" width="15.54296875" style="2" customWidth="1"/>
    <col min="12257" max="12257" width="13" style="2" customWidth="1"/>
    <col min="12258" max="12258" width="17.1796875" style="2" customWidth="1"/>
    <col min="12259" max="12505" width="0" style="2" hidden="1"/>
    <col min="12506" max="12506" width="19.26953125" style="2" customWidth="1"/>
    <col min="12507" max="12507" width="18.1796875" style="2" customWidth="1"/>
    <col min="12508" max="12508" width="16.54296875" style="2" customWidth="1"/>
    <col min="12509" max="12509" width="13.26953125" style="2" customWidth="1"/>
    <col min="12510" max="12510" width="18" style="2" customWidth="1"/>
    <col min="12511" max="12511" width="17.26953125" style="2" customWidth="1"/>
    <col min="12512" max="12512" width="15.54296875" style="2" customWidth="1"/>
    <col min="12513" max="12513" width="13" style="2" customWidth="1"/>
    <col min="12514" max="12514" width="17.1796875" style="2" customWidth="1"/>
    <col min="12515" max="12761" width="0" style="2" hidden="1"/>
    <col min="12762" max="12762" width="19.26953125" style="2" customWidth="1"/>
    <col min="12763" max="12763" width="18.1796875" style="2" customWidth="1"/>
    <col min="12764" max="12764" width="16.54296875" style="2" customWidth="1"/>
    <col min="12765" max="12765" width="13.26953125" style="2" customWidth="1"/>
    <col min="12766" max="12766" width="18" style="2" customWidth="1"/>
    <col min="12767" max="12767" width="17.26953125" style="2" customWidth="1"/>
    <col min="12768" max="12768" width="15.54296875" style="2" customWidth="1"/>
    <col min="12769" max="12769" width="13" style="2" customWidth="1"/>
    <col min="12770" max="12770" width="17.1796875" style="2" customWidth="1"/>
    <col min="12771" max="13017" width="0" style="2" hidden="1"/>
    <col min="13018" max="13018" width="19.26953125" style="2" customWidth="1"/>
    <col min="13019" max="13019" width="18.1796875" style="2" customWidth="1"/>
    <col min="13020" max="13020" width="16.54296875" style="2" customWidth="1"/>
    <col min="13021" max="13021" width="13.26953125" style="2" customWidth="1"/>
    <col min="13022" max="13022" width="18" style="2" customWidth="1"/>
    <col min="13023" max="13023" width="17.26953125" style="2" customWidth="1"/>
    <col min="13024" max="13024" width="15.54296875" style="2" customWidth="1"/>
    <col min="13025" max="13025" width="13" style="2" customWidth="1"/>
    <col min="13026" max="13026" width="17.1796875" style="2" customWidth="1"/>
    <col min="13027" max="13273" width="0" style="2" hidden="1"/>
    <col min="13274" max="13274" width="19.26953125" style="2" customWidth="1"/>
    <col min="13275" max="13275" width="18.1796875" style="2" customWidth="1"/>
    <col min="13276" max="13276" width="16.54296875" style="2" customWidth="1"/>
    <col min="13277" max="13277" width="13.26953125" style="2" customWidth="1"/>
    <col min="13278" max="13278" width="18" style="2" customWidth="1"/>
    <col min="13279" max="13279" width="17.26953125" style="2" customWidth="1"/>
    <col min="13280" max="13280" width="15.54296875" style="2" customWidth="1"/>
    <col min="13281" max="13281" width="13" style="2" customWidth="1"/>
    <col min="13282" max="13282" width="17.1796875" style="2" customWidth="1"/>
    <col min="13283" max="13529" width="0" style="2" hidden="1"/>
    <col min="13530" max="13530" width="19.26953125" style="2" customWidth="1"/>
    <col min="13531" max="13531" width="18.1796875" style="2" customWidth="1"/>
    <col min="13532" max="13532" width="16.54296875" style="2" customWidth="1"/>
    <col min="13533" max="13533" width="13.26953125" style="2" customWidth="1"/>
    <col min="13534" max="13534" width="18" style="2" customWidth="1"/>
    <col min="13535" max="13535" width="17.26953125" style="2" customWidth="1"/>
    <col min="13536" max="13536" width="15.54296875" style="2" customWidth="1"/>
    <col min="13537" max="13537" width="13" style="2" customWidth="1"/>
    <col min="13538" max="13538" width="17.1796875" style="2" customWidth="1"/>
    <col min="13539" max="13785" width="0" style="2" hidden="1"/>
    <col min="13786" max="13786" width="19.26953125" style="2" customWidth="1"/>
    <col min="13787" max="13787" width="18.1796875" style="2" customWidth="1"/>
    <col min="13788" max="13788" width="16.54296875" style="2" customWidth="1"/>
    <col min="13789" max="13789" width="13.26953125" style="2" customWidth="1"/>
    <col min="13790" max="13790" width="18" style="2" customWidth="1"/>
    <col min="13791" max="13791" width="17.26953125" style="2" customWidth="1"/>
    <col min="13792" max="13792" width="15.54296875" style="2" customWidth="1"/>
    <col min="13793" max="13793" width="13" style="2" customWidth="1"/>
    <col min="13794" max="13794" width="17.1796875" style="2" customWidth="1"/>
    <col min="13795" max="14041" width="0" style="2" hidden="1"/>
    <col min="14042" max="14042" width="19.26953125" style="2" customWidth="1"/>
    <col min="14043" max="14043" width="18.1796875" style="2" customWidth="1"/>
    <col min="14044" max="14044" width="16.54296875" style="2" customWidth="1"/>
    <col min="14045" max="14045" width="13.26953125" style="2" customWidth="1"/>
    <col min="14046" max="14046" width="18" style="2" customWidth="1"/>
    <col min="14047" max="14047" width="17.26953125" style="2" customWidth="1"/>
    <col min="14048" max="14048" width="15.54296875" style="2" customWidth="1"/>
    <col min="14049" max="14049" width="13" style="2" customWidth="1"/>
    <col min="14050" max="14050" width="17.1796875" style="2" customWidth="1"/>
    <col min="14051" max="14297" width="0" style="2" hidden="1"/>
    <col min="14298" max="14298" width="19.26953125" style="2" customWidth="1"/>
    <col min="14299" max="14299" width="18.1796875" style="2" customWidth="1"/>
    <col min="14300" max="14300" width="16.54296875" style="2" customWidth="1"/>
    <col min="14301" max="14301" width="13.26953125" style="2" customWidth="1"/>
    <col min="14302" max="14302" width="18" style="2" customWidth="1"/>
    <col min="14303" max="14303" width="17.26953125" style="2" customWidth="1"/>
    <col min="14304" max="14304" width="15.54296875" style="2" customWidth="1"/>
    <col min="14305" max="14305" width="13" style="2" customWidth="1"/>
    <col min="14306" max="14306" width="17.1796875" style="2" customWidth="1"/>
    <col min="14307" max="14553" width="0" style="2" hidden="1"/>
    <col min="14554" max="14554" width="19.26953125" style="2" customWidth="1"/>
    <col min="14555" max="14555" width="18.1796875" style="2" customWidth="1"/>
    <col min="14556" max="14556" width="16.54296875" style="2" customWidth="1"/>
    <col min="14557" max="14557" width="13.26953125" style="2" customWidth="1"/>
    <col min="14558" max="14558" width="18" style="2" customWidth="1"/>
    <col min="14559" max="14559" width="17.26953125" style="2" customWidth="1"/>
    <col min="14560" max="14560" width="15.54296875" style="2" customWidth="1"/>
    <col min="14561" max="14561" width="13" style="2" customWidth="1"/>
    <col min="14562" max="14562" width="17.1796875" style="2" customWidth="1"/>
    <col min="14563" max="14809" width="0" style="2" hidden="1"/>
    <col min="14810" max="14810" width="19.26953125" style="2" customWidth="1"/>
    <col min="14811" max="14811" width="18.1796875" style="2" customWidth="1"/>
    <col min="14812" max="14812" width="16.54296875" style="2" customWidth="1"/>
    <col min="14813" max="14813" width="13.26953125" style="2" customWidth="1"/>
    <col min="14814" max="14814" width="18" style="2" customWidth="1"/>
    <col min="14815" max="14815" width="17.26953125" style="2" customWidth="1"/>
    <col min="14816" max="14816" width="15.54296875" style="2" customWidth="1"/>
    <col min="14817" max="14817" width="13" style="2" customWidth="1"/>
    <col min="14818" max="14818" width="17.1796875" style="2" customWidth="1"/>
    <col min="14819" max="15065" width="0" style="2" hidden="1"/>
    <col min="15066" max="15066" width="19.26953125" style="2" customWidth="1"/>
    <col min="15067" max="15067" width="18.1796875" style="2" customWidth="1"/>
    <col min="15068" max="15068" width="16.54296875" style="2" customWidth="1"/>
    <col min="15069" max="15069" width="13.26953125" style="2" customWidth="1"/>
    <col min="15070" max="15070" width="18" style="2" customWidth="1"/>
    <col min="15071" max="15071" width="17.26953125" style="2" customWidth="1"/>
    <col min="15072" max="15072" width="15.54296875" style="2" customWidth="1"/>
    <col min="15073" max="15073" width="13" style="2" customWidth="1"/>
    <col min="15074" max="15074" width="17.1796875" style="2" customWidth="1"/>
    <col min="15075" max="15321" width="0" style="2" hidden="1"/>
    <col min="15322" max="15322" width="19.26953125" style="2" customWidth="1"/>
    <col min="15323" max="15323" width="18.1796875" style="2" customWidth="1"/>
    <col min="15324" max="15324" width="16.54296875" style="2" customWidth="1"/>
    <col min="15325" max="15325" width="13.26953125" style="2" customWidth="1"/>
    <col min="15326" max="15326" width="18" style="2" customWidth="1"/>
    <col min="15327" max="15327" width="17.26953125" style="2" customWidth="1"/>
    <col min="15328" max="15328" width="15.54296875" style="2" customWidth="1"/>
    <col min="15329" max="15329" width="13" style="2" customWidth="1"/>
    <col min="15330" max="15330" width="17.1796875" style="2" customWidth="1"/>
    <col min="15331" max="15577" width="0" style="2" hidden="1"/>
    <col min="15578" max="15578" width="19.26953125" style="2" customWidth="1"/>
    <col min="15579" max="15579" width="18.1796875" style="2" customWidth="1"/>
    <col min="15580" max="15580" width="16.54296875" style="2" customWidth="1"/>
    <col min="15581" max="15581" width="13.26953125" style="2" customWidth="1"/>
    <col min="15582" max="15582" width="18" style="2" customWidth="1"/>
    <col min="15583" max="15583" width="17.26953125" style="2" customWidth="1"/>
    <col min="15584" max="15584" width="15.54296875" style="2" customWidth="1"/>
    <col min="15585" max="15585" width="13" style="2" customWidth="1"/>
    <col min="15586" max="15586" width="17.1796875" style="2" customWidth="1"/>
    <col min="15587" max="15833" width="0" style="2" hidden="1"/>
    <col min="15834" max="15834" width="19.26953125" style="2" customWidth="1"/>
    <col min="15835" max="15835" width="18.1796875" style="2" customWidth="1"/>
    <col min="15836" max="15836" width="16.54296875" style="2" customWidth="1"/>
    <col min="15837" max="15837" width="13.26953125" style="2" customWidth="1"/>
    <col min="15838" max="15838" width="18" style="2" customWidth="1"/>
    <col min="15839" max="15839" width="17.26953125" style="2" customWidth="1"/>
    <col min="15840" max="15840" width="15.54296875" style="2" customWidth="1"/>
    <col min="15841" max="15841" width="13" style="2" customWidth="1"/>
    <col min="15842" max="15842" width="17.1796875" style="2" customWidth="1"/>
    <col min="15843" max="16089" width="0" style="2" hidden="1"/>
    <col min="16090" max="16090" width="19.26953125" style="2" customWidth="1"/>
    <col min="16091" max="16091" width="18.1796875" style="2" customWidth="1"/>
    <col min="16092" max="16092" width="16.54296875" style="2" customWidth="1"/>
    <col min="16093" max="16093" width="13.26953125" style="2" customWidth="1"/>
    <col min="16094" max="16094" width="18" style="2" customWidth="1"/>
    <col min="16095" max="16095" width="17.26953125" style="2" customWidth="1"/>
    <col min="16096" max="16096" width="15.54296875" style="2" customWidth="1"/>
    <col min="16097" max="16097" width="13" style="2" customWidth="1"/>
    <col min="16098" max="16098" width="17.1796875" style="2" customWidth="1"/>
    <col min="16099" max="16384" width="0" style="2" hidden="1"/>
  </cols>
  <sheetData>
    <row r="1" spans="1:24" ht="42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400" t="s">
        <v>1</v>
      </c>
      <c r="V2" s="400"/>
      <c r="W2" s="5"/>
    </row>
    <row r="3" spans="1:24" ht="23.25" customHeight="1" x14ac:dyDescent="0.35">
      <c r="A3" s="145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4" spans="1:24" ht="16" thickBot="1" x14ac:dyDescent="0.4">
      <c r="V4" s="9"/>
      <c r="W4" s="9"/>
    </row>
    <row r="5" spans="1:24" ht="20.5" thickBot="1" x14ac:dyDescent="0.4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 ht="13.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0" x14ac:dyDescent="0.4">
      <c r="A7" s="146" t="s">
        <v>3</v>
      </c>
      <c r="B7" s="146"/>
      <c r="C7" s="146"/>
      <c r="D7" s="147" t="s">
        <v>323</v>
      </c>
      <c r="E7" s="147"/>
      <c r="F7" s="147"/>
      <c r="G7" s="16"/>
      <c r="H7" s="17" t="s">
        <v>5</v>
      </c>
      <c r="I7" s="17"/>
      <c r="J7" s="18">
        <v>295662.19</v>
      </c>
      <c r="K7" s="18"/>
      <c r="L7" s="18"/>
      <c r="M7" s="16"/>
      <c r="N7" s="401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20" x14ac:dyDescent="0.4">
      <c r="A8" s="19" t="s">
        <v>6</v>
      </c>
      <c r="B8" s="19"/>
      <c r="C8" s="19"/>
      <c r="D8" s="148" t="s">
        <v>324</v>
      </c>
      <c r="E8" s="148"/>
      <c r="F8" s="148"/>
      <c r="G8" s="16"/>
      <c r="H8" s="19" t="s">
        <v>8</v>
      </c>
      <c r="I8" s="19"/>
      <c r="J8" s="402">
        <v>821797.34</v>
      </c>
      <c r="K8" s="402"/>
      <c r="L8" s="402"/>
      <c r="M8" s="16"/>
      <c r="N8" s="40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2" customHeight="1" x14ac:dyDescent="0.4">
      <c r="A9" s="21"/>
      <c r="B9" s="21"/>
      <c r="C9" s="21"/>
      <c r="D9" s="16"/>
      <c r="E9" s="16"/>
      <c r="F9" s="16"/>
      <c r="G9" s="16"/>
      <c r="H9" s="16"/>
      <c r="I9" s="16"/>
      <c r="J9" s="16"/>
      <c r="K9" s="16"/>
      <c r="L9" s="16"/>
      <c r="M9" s="16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9" customHeight="1" thickBot="1" x14ac:dyDescent="0.4">
      <c r="A10" s="22"/>
      <c r="B10" s="23"/>
      <c r="C10" s="23"/>
      <c r="D10" s="24"/>
      <c r="E10" s="23"/>
      <c r="F10" s="24"/>
      <c r="G10" s="25"/>
      <c r="H10" s="26"/>
      <c r="I10" s="26"/>
      <c r="J10" s="27"/>
      <c r="K10" s="26"/>
      <c r="L10" s="24"/>
      <c r="M10" s="23"/>
      <c r="N10" s="28"/>
      <c r="O10" s="23"/>
      <c r="P10" s="23"/>
      <c r="Q10" s="23"/>
      <c r="R10" s="26"/>
      <c r="S10" s="24"/>
      <c r="T10" s="24"/>
      <c r="U10" s="24"/>
      <c r="V10" s="23"/>
      <c r="W10" s="24"/>
      <c r="X10" s="26"/>
    </row>
    <row r="11" spans="1:24" ht="18.75" customHeight="1" thickBot="1" x14ac:dyDescent="0.4">
      <c r="A11" s="304" t="s">
        <v>9</v>
      </c>
      <c r="B11" s="305" t="s">
        <v>10</v>
      </c>
      <c r="C11" s="306"/>
      <c r="D11" s="306"/>
      <c r="E11" s="306"/>
      <c r="F11" s="307" t="s">
        <v>11</v>
      </c>
      <c r="G11" s="33"/>
      <c r="H11" s="305" t="s">
        <v>12</v>
      </c>
      <c r="I11" s="306"/>
      <c r="J11" s="306"/>
      <c r="K11" s="306"/>
      <c r="L11" s="307" t="s">
        <v>13</v>
      </c>
      <c r="M11" s="33"/>
      <c r="N11" s="308" t="s">
        <v>315</v>
      </c>
      <c r="O11" s="33"/>
      <c r="P11" s="309" t="s">
        <v>15</v>
      </c>
      <c r="Q11" s="310"/>
      <c r="R11" s="310"/>
      <c r="S11" s="310"/>
      <c r="T11" s="310"/>
      <c r="U11" s="310"/>
      <c r="V11" s="310"/>
      <c r="W11" s="305" t="s">
        <v>16</v>
      </c>
      <c r="X11" s="311"/>
    </row>
    <row r="12" spans="1:24" ht="17.25" customHeight="1" thickBot="1" x14ac:dyDescent="0.4">
      <c r="A12" s="312"/>
      <c r="B12" s="313"/>
      <c r="C12" s="314"/>
      <c r="D12" s="314"/>
      <c r="E12" s="314"/>
      <c r="F12" s="315"/>
      <c r="G12" s="33"/>
      <c r="H12" s="313"/>
      <c r="I12" s="314"/>
      <c r="J12" s="314"/>
      <c r="K12" s="314"/>
      <c r="L12" s="315"/>
      <c r="M12" s="33"/>
      <c r="N12" s="316"/>
      <c r="O12" s="33"/>
      <c r="P12" s="315" t="s">
        <v>17</v>
      </c>
      <c r="Q12" s="313" t="s">
        <v>18</v>
      </c>
      <c r="R12" s="317"/>
      <c r="S12" s="315" t="s">
        <v>19</v>
      </c>
      <c r="T12" s="315" t="s">
        <v>20</v>
      </c>
      <c r="U12" s="315" t="s">
        <v>21</v>
      </c>
      <c r="V12" s="318" t="s">
        <v>22</v>
      </c>
      <c r="W12" s="313"/>
      <c r="X12" s="317"/>
    </row>
    <row r="13" spans="1:24" ht="41.25" customHeight="1" thickBot="1" x14ac:dyDescent="0.4">
      <c r="A13" s="312"/>
      <c r="B13" s="319" t="s">
        <v>23</v>
      </c>
      <c r="C13" s="320" t="s">
        <v>24</v>
      </c>
      <c r="D13" s="320" t="s">
        <v>25</v>
      </c>
      <c r="E13" s="321" t="s">
        <v>26</v>
      </c>
      <c r="F13" s="315"/>
      <c r="G13" s="33"/>
      <c r="H13" s="319" t="s">
        <v>23</v>
      </c>
      <c r="I13" s="320" t="s">
        <v>24</v>
      </c>
      <c r="J13" s="320" t="s">
        <v>25</v>
      </c>
      <c r="K13" s="321" t="s">
        <v>26</v>
      </c>
      <c r="L13" s="315"/>
      <c r="M13" s="33"/>
      <c r="N13" s="316"/>
      <c r="O13" s="33"/>
      <c r="P13" s="315"/>
      <c r="Q13" s="322" t="s">
        <v>27</v>
      </c>
      <c r="R13" s="319" t="s">
        <v>28</v>
      </c>
      <c r="S13" s="315"/>
      <c r="T13" s="315"/>
      <c r="U13" s="315"/>
      <c r="V13" s="315"/>
      <c r="W13" s="323" t="s">
        <v>29</v>
      </c>
      <c r="X13" s="324" t="s">
        <v>30</v>
      </c>
    </row>
    <row r="14" spans="1:24" s="65" customFormat="1" ht="22.5" customHeight="1" thickTop="1" x14ac:dyDescent="0.35">
      <c r="A14" s="88" t="s">
        <v>31</v>
      </c>
      <c r="B14" s="404">
        <v>37021.54</v>
      </c>
      <c r="C14" s="404">
        <v>523.94000000000005</v>
      </c>
      <c r="D14" s="404">
        <v>11718.58</v>
      </c>
      <c r="E14" s="404"/>
      <c r="F14" s="123">
        <f>+B14+C14+D14+E14</f>
        <v>49264.060000000005</v>
      </c>
      <c r="G14" s="56"/>
      <c r="H14" s="405">
        <v>27513.73</v>
      </c>
      <c r="I14" s="406">
        <v>72.27</v>
      </c>
      <c r="J14" s="406">
        <v>11797.74</v>
      </c>
      <c r="K14" s="406"/>
      <c r="L14" s="407">
        <f>SUM(H14:K14)</f>
        <v>39383.74</v>
      </c>
      <c r="M14" s="56"/>
      <c r="N14" s="408">
        <f>F14-L14</f>
        <v>9880.320000000007</v>
      </c>
      <c r="O14" s="56"/>
      <c r="P14" s="409"/>
      <c r="Q14" s="62"/>
      <c r="R14" s="62"/>
      <c r="S14" s="62"/>
      <c r="T14" s="62"/>
      <c r="U14" s="62"/>
      <c r="V14" s="123"/>
      <c r="W14" s="409"/>
      <c r="X14" s="334"/>
    </row>
    <row r="15" spans="1:24" s="65" customFormat="1" ht="22.5" customHeight="1" x14ac:dyDescent="0.35">
      <c r="A15" s="127"/>
      <c r="B15" s="410">
        <v>37443.29</v>
      </c>
      <c r="C15" s="410">
        <v>187.47</v>
      </c>
      <c r="D15" s="410">
        <v>11977.07</v>
      </c>
      <c r="E15" s="410"/>
      <c r="F15" s="120">
        <f>+B15+C15+D15+E15</f>
        <v>49607.83</v>
      </c>
      <c r="G15" s="56"/>
      <c r="H15" s="411">
        <v>27646.92</v>
      </c>
      <c r="I15" s="412">
        <v>162.69999999999999</v>
      </c>
      <c r="J15" s="412">
        <v>11640.68</v>
      </c>
      <c r="K15" s="412"/>
      <c r="L15" s="120">
        <f>SUM(H15:K15)</f>
        <v>39450.300000000003</v>
      </c>
      <c r="M15" s="56"/>
      <c r="N15" s="72">
        <f>F15-L15</f>
        <v>10157.529999999999</v>
      </c>
      <c r="O15" s="56"/>
      <c r="P15" s="339"/>
      <c r="Q15" s="119"/>
      <c r="R15" s="119"/>
      <c r="S15" s="119"/>
      <c r="T15" s="119"/>
      <c r="U15" s="119"/>
      <c r="V15" s="120"/>
      <c r="W15" s="339"/>
      <c r="X15" s="342"/>
    </row>
    <row r="16" spans="1:24" s="65" customFormat="1" ht="22.5" customHeight="1" thickBot="1" x14ac:dyDescent="0.4">
      <c r="A16" s="76" t="s">
        <v>47</v>
      </c>
      <c r="B16" s="413">
        <f>+B14+B15</f>
        <v>74464.83</v>
      </c>
      <c r="C16" s="413">
        <f t="shared" ref="C16:F16" si="0">+C14+C15</f>
        <v>711.41000000000008</v>
      </c>
      <c r="D16" s="413">
        <f t="shared" si="0"/>
        <v>23695.65</v>
      </c>
      <c r="E16" s="413">
        <f t="shared" si="0"/>
        <v>0</v>
      </c>
      <c r="F16" s="99">
        <f t="shared" si="0"/>
        <v>98871.890000000014</v>
      </c>
      <c r="G16" s="56"/>
      <c r="H16" s="414">
        <f>+H14+H15</f>
        <v>55160.649999999994</v>
      </c>
      <c r="I16" s="415">
        <f t="shared" ref="I16:K16" si="1">+I14+I15</f>
        <v>234.96999999999997</v>
      </c>
      <c r="J16" s="416">
        <f t="shared" si="1"/>
        <v>23438.42</v>
      </c>
      <c r="K16" s="415">
        <f t="shared" si="1"/>
        <v>0</v>
      </c>
      <c r="L16" s="129">
        <f>+L14+L15</f>
        <v>78834.040000000008</v>
      </c>
      <c r="M16" s="56"/>
      <c r="N16" s="83">
        <f>+N14+N15</f>
        <v>20037.850000000006</v>
      </c>
      <c r="O16" s="56"/>
      <c r="P16" s="84"/>
      <c r="Q16" s="85"/>
      <c r="R16" s="85"/>
      <c r="S16" s="85"/>
      <c r="T16" s="85"/>
      <c r="U16" s="85"/>
      <c r="V16" s="129">
        <f>+V14+V15</f>
        <v>0</v>
      </c>
      <c r="W16" s="84"/>
      <c r="X16" s="351"/>
    </row>
    <row r="17" spans="1:24" s="65" customFormat="1" ht="22.5" customHeight="1" x14ac:dyDescent="0.35">
      <c r="A17" s="88" t="s">
        <v>48</v>
      </c>
      <c r="B17" s="417">
        <v>37310.17</v>
      </c>
      <c r="C17" s="417">
        <v>7690.2</v>
      </c>
      <c r="D17" s="417">
        <v>11967.16</v>
      </c>
      <c r="E17" s="417"/>
      <c r="F17" s="123">
        <f t="shared" ref="F17:F18" si="2">+B17+C17+D17+E17</f>
        <v>56967.53</v>
      </c>
      <c r="G17" s="56"/>
      <c r="H17" s="418">
        <v>27803.360000000001</v>
      </c>
      <c r="I17" s="419">
        <v>164.4</v>
      </c>
      <c r="J17" s="404">
        <v>11725.62</v>
      </c>
      <c r="K17" s="419"/>
      <c r="L17" s="123">
        <f>SUM(H17:K17)</f>
        <v>39693.380000000005</v>
      </c>
      <c r="M17" s="56"/>
      <c r="N17" s="92">
        <f>F17-L17</f>
        <v>17274.149999999994</v>
      </c>
      <c r="O17" s="56"/>
      <c r="P17" s="409"/>
      <c r="Q17" s="62"/>
      <c r="R17" s="62"/>
      <c r="S17" s="62"/>
      <c r="T17" s="62"/>
      <c r="U17" s="62"/>
      <c r="V17" s="123"/>
      <c r="W17" s="409"/>
      <c r="X17" s="334"/>
    </row>
    <row r="18" spans="1:24" s="65" customFormat="1" ht="22.5" customHeight="1" x14ac:dyDescent="0.35">
      <c r="A18" s="127"/>
      <c r="B18" s="420">
        <v>37583.22</v>
      </c>
      <c r="C18" s="420"/>
      <c r="D18" s="420">
        <v>11967.16</v>
      </c>
      <c r="E18" s="420"/>
      <c r="F18" s="120">
        <f t="shared" si="2"/>
        <v>49550.380000000005</v>
      </c>
      <c r="G18" s="56"/>
      <c r="H18" s="411">
        <v>28380.45</v>
      </c>
      <c r="I18" s="412">
        <v>0</v>
      </c>
      <c r="J18" s="410">
        <v>11719.21</v>
      </c>
      <c r="K18" s="412"/>
      <c r="L18" s="120">
        <f>SUM(H18:K18)</f>
        <v>40099.660000000003</v>
      </c>
      <c r="M18" s="56"/>
      <c r="N18" s="72">
        <f t="shared" ref="N18" si="3">F18-L18</f>
        <v>9450.7200000000012</v>
      </c>
      <c r="O18" s="56"/>
      <c r="P18" s="339"/>
      <c r="Q18" s="119"/>
      <c r="R18" s="119"/>
      <c r="S18" s="119"/>
      <c r="T18" s="119"/>
      <c r="U18" s="119"/>
      <c r="V18" s="120"/>
      <c r="W18" s="339"/>
      <c r="X18" s="342"/>
    </row>
    <row r="19" spans="1:24" s="65" customFormat="1" ht="22.5" customHeight="1" thickBot="1" x14ac:dyDescent="0.4">
      <c r="A19" s="76" t="s">
        <v>47</v>
      </c>
      <c r="B19" s="421">
        <f>+B17+B18</f>
        <v>74893.39</v>
      </c>
      <c r="C19" s="421">
        <f t="shared" ref="C19:F19" si="4">+C17+C18</f>
        <v>7690.2</v>
      </c>
      <c r="D19" s="421">
        <f t="shared" si="4"/>
        <v>23934.32</v>
      </c>
      <c r="E19" s="421">
        <f t="shared" si="4"/>
        <v>0</v>
      </c>
      <c r="F19" s="99">
        <f t="shared" si="4"/>
        <v>106517.91</v>
      </c>
      <c r="G19" s="56"/>
      <c r="H19" s="422">
        <f>+H17+H18</f>
        <v>56183.81</v>
      </c>
      <c r="I19" s="423">
        <f t="shared" ref="I19:L19" si="5">+I17+I18</f>
        <v>164.4</v>
      </c>
      <c r="J19" s="413">
        <f>+J17+J18</f>
        <v>23444.83</v>
      </c>
      <c r="K19" s="423">
        <f t="shared" si="5"/>
        <v>0</v>
      </c>
      <c r="L19" s="99">
        <f t="shared" si="5"/>
        <v>79793.040000000008</v>
      </c>
      <c r="M19" s="56"/>
      <c r="N19" s="83">
        <f>+N17+N18</f>
        <v>26724.869999999995</v>
      </c>
      <c r="O19" s="56"/>
      <c r="P19" s="98"/>
      <c r="Q19" s="86"/>
      <c r="R19" s="86"/>
      <c r="S19" s="86"/>
      <c r="T19" s="86"/>
      <c r="U19" s="86"/>
      <c r="V19" s="99">
        <f t="shared" ref="V19" si="6">+V17+V18</f>
        <v>0</v>
      </c>
      <c r="W19" s="98"/>
      <c r="X19" s="362"/>
    </row>
    <row r="20" spans="1:24" s="65" customFormat="1" ht="22.5" customHeight="1" x14ac:dyDescent="0.35">
      <c r="A20" s="88" t="s">
        <v>62</v>
      </c>
      <c r="B20" s="417">
        <v>37476.300000000003</v>
      </c>
      <c r="C20" s="417">
        <v>0</v>
      </c>
      <c r="D20" s="417">
        <v>11953.09</v>
      </c>
      <c r="E20" s="417"/>
      <c r="F20" s="123">
        <f t="shared" ref="F20:F21" si="7">+B20+C20+D20+E20</f>
        <v>49429.39</v>
      </c>
      <c r="G20" s="56"/>
      <c r="H20" s="424">
        <v>26850.09</v>
      </c>
      <c r="I20" s="425">
        <v>0</v>
      </c>
      <c r="J20" s="426">
        <v>11540.37</v>
      </c>
      <c r="K20" s="425"/>
      <c r="L20" s="101">
        <f t="shared" ref="L20" si="8">SUM(H20:K20)</f>
        <v>38390.46</v>
      </c>
      <c r="M20" s="56"/>
      <c r="N20" s="60">
        <f t="shared" ref="N20" si="9">F20-L20</f>
        <v>11038.93</v>
      </c>
      <c r="O20" s="56"/>
      <c r="P20" s="73">
        <v>43549</v>
      </c>
      <c r="Q20" s="63" t="s">
        <v>32</v>
      </c>
      <c r="R20" s="63"/>
      <c r="S20" s="63" t="s">
        <v>33</v>
      </c>
      <c r="T20" s="63" t="s">
        <v>34</v>
      </c>
      <c r="U20" s="63">
        <v>26566218</v>
      </c>
      <c r="V20" s="101">
        <v>27564</v>
      </c>
      <c r="W20" s="73">
        <v>43549</v>
      </c>
      <c r="X20" s="369" t="s">
        <v>267</v>
      </c>
    </row>
    <row r="21" spans="1:24" s="65" customFormat="1" ht="22.5" customHeight="1" x14ac:dyDescent="0.35">
      <c r="A21" s="127"/>
      <c r="B21" s="420">
        <v>37459.870000000003</v>
      </c>
      <c r="C21" s="420">
        <v>0</v>
      </c>
      <c r="D21" s="420">
        <v>11967.16</v>
      </c>
      <c r="E21" s="420"/>
      <c r="F21" s="120">
        <f t="shared" si="7"/>
        <v>49427.03</v>
      </c>
      <c r="G21" s="56"/>
      <c r="H21" s="411">
        <v>26705.17</v>
      </c>
      <c r="I21" s="412">
        <v>0</v>
      </c>
      <c r="J21" s="410">
        <v>11529.57</v>
      </c>
      <c r="K21" s="412"/>
      <c r="L21" s="120">
        <f>SUM(H21:K21)</f>
        <v>38234.74</v>
      </c>
      <c r="M21" s="56"/>
      <c r="N21" s="72">
        <f>F21-L21</f>
        <v>11192.29</v>
      </c>
      <c r="O21" s="56"/>
      <c r="P21" s="118">
        <v>43549</v>
      </c>
      <c r="Q21" s="119" t="s">
        <v>32</v>
      </c>
      <c r="R21" s="119"/>
      <c r="S21" s="119" t="s">
        <v>33</v>
      </c>
      <c r="T21" s="119" t="s">
        <v>34</v>
      </c>
      <c r="U21" s="119">
        <v>26566398</v>
      </c>
      <c r="V21" s="120">
        <v>19355</v>
      </c>
      <c r="W21" s="118">
        <v>43549</v>
      </c>
      <c r="X21" s="342" t="s">
        <v>319</v>
      </c>
    </row>
    <row r="22" spans="1:24" s="65" customFormat="1" ht="22.5" customHeight="1" thickBot="1" x14ac:dyDescent="0.4">
      <c r="A22" s="76" t="s">
        <v>47</v>
      </c>
      <c r="B22" s="421">
        <f>+B20+B21</f>
        <v>74936.170000000013</v>
      </c>
      <c r="C22" s="421">
        <f t="shared" ref="C22:F22" si="10">+C20+C21</f>
        <v>0</v>
      </c>
      <c r="D22" s="421">
        <f>+D20+D21</f>
        <v>23920.25</v>
      </c>
      <c r="E22" s="421">
        <f t="shared" si="10"/>
        <v>0</v>
      </c>
      <c r="F22" s="99">
        <f t="shared" si="10"/>
        <v>98856.42</v>
      </c>
      <c r="G22" s="56"/>
      <c r="H22" s="414">
        <f>+H20+H21</f>
        <v>53555.259999999995</v>
      </c>
      <c r="I22" s="415">
        <f t="shared" ref="I22:L22" si="11">+I20+I21</f>
        <v>0</v>
      </c>
      <c r="J22" s="416">
        <f t="shared" si="11"/>
        <v>23069.940000000002</v>
      </c>
      <c r="K22" s="415">
        <f t="shared" si="11"/>
        <v>0</v>
      </c>
      <c r="L22" s="129">
        <f t="shared" si="11"/>
        <v>76625.2</v>
      </c>
      <c r="M22" s="56"/>
      <c r="N22" s="122">
        <f t="shared" ref="N22" si="12">+N20+N21</f>
        <v>22231.22</v>
      </c>
      <c r="O22" s="56"/>
      <c r="P22" s="84"/>
      <c r="Q22" s="85"/>
      <c r="R22" s="85"/>
      <c r="S22" s="85"/>
      <c r="T22" s="85"/>
      <c r="U22" s="85"/>
      <c r="V22" s="99">
        <f>+V20+V21</f>
        <v>46919</v>
      </c>
      <c r="W22" s="84"/>
      <c r="X22" s="351"/>
    </row>
    <row r="23" spans="1:24" s="65" customFormat="1" ht="22.5" customHeight="1" x14ac:dyDescent="0.35">
      <c r="A23" s="53" t="s">
        <v>78</v>
      </c>
      <c r="B23" s="417">
        <v>37381.18</v>
      </c>
      <c r="C23" s="417">
        <v>0</v>
      </c>
      <c r="D23" s="417">
        <v>11967.16</v>
      </c>
      <c r="E23" s="417"/>
      <c r="F23" s="123">
        <f t="shared" ref="F23:F26" si="13">+B23+C23+D23+E23</f>
        <v>49348.34</v>
      </c>
      <c r="G23" s="56"/>
      <c r="H23" s="418">
        <v>26973.69</v>
      </c>
      <c r="I23" s="419">
        <v>0</v>
      </c>
      <c r="J23" s="404">
        <v>11529.57</v>
      </c>
      <c r="K23" s="419"/>
      <c r="L23" s="123">
        <f>SUM(H23:K23)</f>
        <v>38503.259999999995</v>
      </c>
      <c r="M23" s="56"/>
      <c r="N23" s="92">
        <f t="shared" ref="N23:N25" si="14">F23-L23</f>
        <v>10845.080000000002</v>
      </c>
      <c r="O23" s="56"/>
      <c r="P23" s="61">
        <v>43559</v>
      </c>
      <c r="Q23" s="62" t="s">
        <v>32</v>
      </c>
      <c r="R23" s="62"/>
      <c r="S23" s="62" t="s">
        <v>33</v>
      </c>
      <c r="T23" s="62" t="s">
        <v>34</v>
      </c>
      <c r="U23" s="62">
        <v>26677953</v>
      </c>
      <c r="V23" s="123">
        <v>22231</v>
      </c>
      <c r="W23" s="61">
        <v>43559</v>
      </c>
      <c r="X23" s="334" t="s">
        <v>325</v>
      </c>
    </row>
    <row r="24" spans="1:24" s="65" customFormat="1" ht="22.5" customHeight="1" x14ac:dyDescent="0.35">
      <c r="A24" s="66"/>
      <c r="B24" s="420">
        <v>38109.199999999997</v>
      </c>
      <c r="C24" s="420">
        <v>0</v>
      </c>
      <c r="D24" s="420">
        <v>11967.16</v>
      </c>
      <c r="E24" s="420"/>
      <c r="F24" s="120">
        <f t="shared" si="13"/>
        <v>50076.36</v>
      </c>
      <c r="G24" s="56"/>
      <c r="H24" s="411">
        <v>27170.57</v>
      </c>
      <c r="I24" s="412">
        <v>0</v>
      </c>
      <c r="J24" s="410">
        <v>11636.72</v>
      </c>
      <c r="K24" s="412"/>
      <c r="L24" s="120">
        <f>SUM(H24:K24)</f>
        <v>38807.29</v>
      </c>
      <c r="M24" s="56"/>
      <c r="N24" s="72">
        <f t="shared" si="14"/>
        <v>11269.07</v>
      </c>
      <c r="O24" s="56"/>
      <c r="P24" s="118">
        <v>43565</v>
      </c>
      <c r="Q24" s="119" t="s">
        <v>32</v>
      </c>
      <c r="R24" s="119"/>
      <c r="S24" s="119" t="s">
        <v>33</v>
      </c>
      <c r="T24" s="119" t="s">
        <v>34</v>
      </c>
      <c r="U24" s="119">
        <v>26715831</v>
      </c>
      <c r="V24" s="120">
        <v>29052</v>
      </c>
      <c r="W24" s="118">
        <v>43565</v>
      </c>
      <c r="X24" s="342" t="s">
        <v>326</v>
      </c>
    </row>
    <row r="25" spans="1:24" s="65" customFormat="1" ht="22.5" customHeight="1" x14ac:dyDescent="0.35">
      <c r="A25" s="66"/>
      <c r="B25" s="427">
        <v>0</v>
      </c>
      <c r="C25" s="427">
        <v>0</v>
      </c>
      <c r="D25" s="427">
        <v>0</v>
      </c>
      <c r="E25" s="427"/>
      <c r="F25" s="129">
        <f t="shared" si="13"/>
        <v>0</v>
      </c>
      <c r="G25" s="56"/>
      <c r="H25" s="414">
        <v>0</v>
      </c>
      <c r="I25" s="415">
        <v>0</v>
      </c>
      <c r="J25" s="416"/>
      <c r="K25" s="415"/>
      <c r="L25" s="129">
        <v>0</v>
      </c>
      <c r="M25" s="56"/>
      <c r="N25" s="72">
        <f t="shared" si="14"/>
        <v>0</v>
      </c>
      <c r="O25" s="56"/>
      <c r="P25" s="118">
        <v>43565</v>
      </c>
      <c r="Q25" s="119" t="s">
        <v>32</v>
      </c>
      <c r="R25" s="85"/>
      <c r="S25" s="119" t="s">
        <v>33</v>
      </c>
      <c r="T25" s="119" t="s">
        <v>34</v>
      </c>
      <c r="U25" s="85">
        <v>26715857</v>
      </c>
      <c r="V25" s="129">
        <v>18405</v>
      </c>
      <c r="W25" s="126">
        <v>43565</v>
      </c>
      <c r="X25" s="351" t="s">
        <v>327</v>
      </c>
    </row>
    <row r="26" spans="1:24" s="65" customFormat="1" ht="22.5" customHeight="1" x14ac:dyDescent="0.35">
      <c r="A26" s="93"/>
      <c r="B26" s="427">
        <v>0</v>
      </c>
      <c r="C26" s="427">
        <v>0</v>
      </c>
      <c r="D26" s="427">
        <v>0</v>
      </c>
      <c r="E26" s="427"/>
      <c r="F26" s="129">
        <f t="shared" si="13"/>
        <v>0</v>
      </c>
      <c r="G26" s="56"/>
      <c r="H26" s="414">
        <v>0</v>
      </c>
      <c r="I26" s="415">
        <v>0</v>
      </c>
      <c r="J26" s="416">
        <v>0</v>
      </c>
      <c r="K26" s="415"/>
      <c r="L26" s="129">
        <f t="shared" ref="L26" si="15">SUM(H26:K26)</f>
        <v>0</v>
      </c>
      <c r="M26" s="56"/>
      <c r="N26" s="72">
        <f>F26-L26</f>
        <v>0</v>
      </c>
      <c r="O26" s="56"/>
      <c r="P26" s="118">
        <v>43565</v>
      </c>
      <c r="Q26" s="119" t="s">
        <v>32</v>
      </c>
      <c r="R26" s="85"/>
      <c r="S26" s="119" t="s">
        <v>33</v>
      </c>
      <c r="T26" s="85" t="s">
        <v>34</v>
      </c>
      <c r="U26" s="85">
        <v>26715909</v>
      </c>
      <c r="V26" s="129">
        <v>25649</v>
      </c>
      <c r="W26" s="126">
        <v>43565</v>
      </c>
      <c r="X26" s="351" t="s">
        <v>328</v>
      </c>
    </row>
    <row r="27" spans="1:24" s="65" customFormat="1" ht="22.5" customHeight="1" thickBot="1" x14ac:dyDescent="0.4">
      <c r="A27" s="76" t="s">
        <v>47</v>
      </c>
      <c r="B27" s="421">
        <f>+B23+B24+B25+B26</f>
        <v>75490.38</v>
      </c>
      <c r="C27" s="421">
        <f>+C23+C24+C25+C26</f>
        <v>0</v>
      </c>
      <c r="D27" s="421">
        <f>+D23+D24+D25+D26</f>
        <v>23934.32</v>
      </c>
      <c r="E27" s="421">
        <f t="shared" ref="E27:F27" si="16">+E23+E24+E25+E26</f>
        <v>0</v>
      </c>
      <c r="F27" s="99">
        <f t="shared" si="16"/>
        <v>99424.7</v>
      </c>
      <c r="G27" s="56"/>
      <c r="H27" s="422">
        <f>+H24+H23+H25+H26</f>
        <v>54144.259999999995</v>
      </c>
      <c r="I27" s="423">
        <f>+I24+I23++I25+I26</f>
        <v>0</v>
      </c>
      <c r="J27" s="413">
        <f>+J24+J23+J25+J26</f>
        <v>23166.29</v>
      </c>
      <c r="K27" s="413">
        <f t="shared" ref="K27:L27" si="17">+K24+K23+K25+K26</f>
        <v>0</v>
      </c>
      <c r="L27" s="99">
        <f t="shared" si="17"/>
        <v>77310.549999999988</v>
      </c>
      <c r="M27" s="56"/>
      <c r="N27" s="83">
        <f>+N23+N24+N25+N26</f>
        <v>22114.15</v>
      </c>
      <c r="O27" s="56"/>
      <c r="P27" s="98"/>
      <c r="Q27" s="86"/>
      <c r="R27" s="86"/>
      <c r="S27" s="86"/>
      <c r="T27" s="86"/>
      <c r="U27" s="86"/>
      <c r="V27" s="99">
        <f>+V23+V24+V25+V26</f>
        <v>95337</v>
      </c>
      <c r="W27" s="98"/>
      <c r="X27" s="362"/>
    </row>
    <row r="28" spans="1:24" s="65" customFormat="1" ht="22.5" customHeight="1" x14ac:dyDescent="0.35">
      <c r="A28" s="88" t="s">
        <v>92</v>
      </c>
      <c r="B28" s="420">
        <v>37837.61</v>
      </c>
      <c r="C28" s="417">
        <v>0</v>
      </c>
      <c r="D28" s="417">
        <v>11879.63</v>
      </c>
      <c r="E28" s="417"/>
      <c r="F28" s="123">
        <f t="shared" ref="F28:F29" si="18">+B28+C28+D28+E28</f>
        <v>49717.24</v>
      </c>
      <c r="G28" s="56"/>
      <c r="H28" s="424">
        <v>27411.47</v>
      </c>
      <c r="I28" s="425">
        <v>0</v>
      </c>
      <c r="J28" s="426">
        <v>11441.34</v>
      </c>
      <c r="K28" s="425"/>
      <c r="L28" s="101">
        <f>SUM(H28:K28)</f>
        <v>38852.81</v>
      </c>
      <c r="M28" s="56"/>
      <c r="N28" s="60">
        <f t="shared" ref="N28:N29" si="19">F28-L28</f>
        <v>10864.43</v>
      </c>
      <c r="O28" s="56"/>
      <c r="P28" s="73">
        <v>43591</v>
      </c>
      <c r="Q28" s="63" t="s">
        <v>32</v>
      </c>
      <c r="R28" s="63"/>
      <c r="S28" s="63" t="s">
        <v>33</v>
      </c>
      <c r="T28" s="63" t="s">
        <v>34</v>
      </c>
      <c r="U28" s="63">
        <v>26959812</v>
      </c>
      <c r="V28" s="101">
        <v>21958</v>
      </c>
      <c r="W28" s="73">
        <v>43591</v>
      </c>
      <c r="X28" s="369" t="s">
        <v>329</v>
      </c>
    </row>
    <row r="29" spans="1:24" s="65" customFormat="1" ht="22.5" customHeight="1" x14ac:dyDescent="0.35">
      <c r="A29" s="127"/>
      <c r="B29" s="420">
        <v>38379.629999999997</v>
      </c>
      <c r="C29" s="420">
        <v>0</v>
      </c>
      <c r="D29" s="420">
        <v>11877.43</v>
      </c>
      <c r="E29" s="420"/>
      <c r="F29" s="120">
        <f t="shared" si="18"/>
        <v>50257.06</v>
      </c>
      <c r="G29" s="56"/>
      <c r="H29" s="411">
        <v>27507.25</v>
      </c>
      <c r="I29" s="412">
        <v>0</v>
      </c>
      <c r="J29" s="410">
        <v>11364.52</v>
      </c>
      <c r="K29" s="412"/>
      <c r="L29" s="120">
        <f>SUM(H29:K29)</f>
        <v>38871.770000000004</v>
      </c>
      <c r="M29" s="56"/>
      <c r="N29" s="72">
        <f t="shared" si="19"/>
        <v>11385.289999999994</v>
      </c>
      <c r="O29" s="56"/>
      <c r="P29" s="339"/>
      <c r="Q29" s="119"/>
      <c r="R29" s="119"/>
      <c r="S29" s="119"/>
      <c r="T29" s="119"/>
      <c r="U29" s="119"/>
      <c r="V29" s="120"/>
      <c r="W29" s="339"/>
      <c r="X29" s="342"/>
    </row>
    <row r="30" spans="1:24" s="65" customFormat="1" ht="22.5" customHeight="1" thickBot="1" x14ac:dyDescent="0.4">
      <c r="A30" s="76" t="s">
        <v>47</v>
      </c>
      <c r="B30" s="421">
        <f>+B28+B29</f>
        <v>76217.239999999991</v>
      </c>
      <c r="C30" s="421">
        <f t="shared" ref="C30:F30" si="20">+C28+C29</f>
        <v>0</v>
      </c>
      <c r="D30" s="421">
        <f t="shared" si="20"/>
        <v>23757.059999999998</v>
      </c>
      <c r="E30" s="421">
        <f t="shared" si="20"/>
        <v>0</v>
      </c>
      <c r="F30" s="99">
        <f t="shared" si="20"/>
        <v>99974.299999999988</v>
      </c>
      <c r="G30" s="56"/>
      <c r="H30" s="414">
        <f>+H28+H29</f>
        <v>54918.720000000001</v>
      </c>
      <c r="I30" s="415">
        <f t="shared" ref="I30:K30" si="21">+I28+I29</f>
        <v>0</v>
      </c>
      <c r="J30" s="416">
        <f t="shared" si="21"/>
        <v>22805.86</v>
      </c>
      <c r="K30" s="415">
        <f t="shared" si="21"/>
        <v>0</v>
      </c>
      <c r="L30" s="129">
        <f>+L28+L29</f>
        <v>77724.58</v>
      </c>
      <c r="M30" s="56"/>
      <c r="N30" s="122">
        <f>+N28+N29</f>
        <v>22249.719999999994</v>
      </c>
      <c r="O30" s="56"/>
      <c r="P30" s="84"/>
      <c r="Q30" s="85"/>
      <c r="R30" s="85"/>
      <c r="S30" s="85"/>
      <c r="T30" s="85"/>
      <c r="U30" s="85"/>
      <c r="V30" s="129">
        <f>+V28+V29</f>
        <v>21958</v>
      </c>
      <c r="W30" s="84"/>
      <c r="X30" s="351"/>
    </row>
    <row r="31" spans="1:24" s="65" customFormat="1" ht="20.25" customHeight="1" x14ac:dyDescent="0.35">
      <c r="A31" s="93" t="s">
        <v>106</v>
      </c>
      <c r="B31" s="428">
        <v>38392.559999999998</v>
      </c>
      <c r="C31" s="428">
        <v>0</v>
      </c>
      <c r="D31" s="428">
        <v>11863.36</v>
      </c>
      <c r="E31" s="428"/>
      <c r="F31" s="101">
        <f t="shared" ref="F31:F32" si="22">+B31+C31+D31+E31</f>
        <v>50255.92</v>
      </c>
      <c r="G31" s="56"/>
      <c r="H31" s="418">
        <v>27409.13</v>
      </c>
      <c r="I31" s="419">
        <v>0</v>
      </c>
      <c r="J31" s="404">
        <v>11355.75</v>
      </c>
      <c r="K31" s="419"/>
      <c r="L31" s="123">
        <f>SUM(H31:K31)</f>
        <v>38764.880000000005</v>
      </c>
      <c r="M31" s="56"/>
      <c r="N31" s="92">
        <f>F31-L31</f>
        <v>11491.039999999994</v>
      </c>
      <c r="O31" s="56"/>
      <c r="P31" s="61">
        <v>43627</v>
      </c>
      <c r="Q31" s="62" t="s">
        <v>32</v>
      </c>
      <c r="R31" s="62"/>
      <c r="S31" s="62" t="s">
        <v>33</v>
      </c>
      <c r="T31" s="62" t="s">
        <v>34</v>
      </c>
      <c r="U31" s="62">
        <v>27292719</v>
      </c>
      <c r="V31" s="123">
        <v>22250</v>
      </c>
      <c r="W31" s="61">
        <v>43627</v>
      </c>
      <c r="X31" s="334" t="s">
        <v>255</v>
      </c>
    </row>
    <row r="32" spans="1:24" s="65" customFormat="1" ht="22.5" customHeight="1" x14ac:dyDescent="0.35">
      <c r="A32" s="127"/>
      <c r="B32" s="420">
        <v>38406.629999999997</v>
      </c>
      <c r="C32" s="420">
        <v>0</v>
      </c>
      <c r="D32" s="420">
        <v>11877.43</v>
      </c>
      <c r="E32" s="420"/>
      <c r="F32" s="120">
        <f t="shared" si="22"/>
        <v>50284.06</v>
      </c>
      <c r="G32" s="56"/>
      <c r="H32" s="411">
        <v>27710.44</v>
      </c>
      <c r="I32" s="412">
        <v>0</v>
      </c>
      <c r="J32" s="410">
        <v>11364.52</v>
      </c>
      <c r="K32" s="412"/>
      <c r="L32" s="120">
        <f>SUM(H32:K32)</f>
        <v>39074.959999999999</v>
      </c>
      <c r="M32" s="56"/>
      <c r="N32" s="72">
        <f>F32-L32</f>
        <v>11209.099999999999</v>
      </c>
      <c r="O32" s="56"/>
      <c r="P32" s="339"/>
      <c r="Q32" s="119"/>
      <c r="R32" s="119"/>
      <c r="S32" s="119"/>
      <c r="T32" s="119"/>
      <c r="U32" s="119"/>
      <c r="V32" s="120"/>
      <c r="W32" s="339"/>
      <c r="X32" s="342"/>
    </row>
    <row r="33" spans="1:24" s="65" customFormat="1" ht="22.5" customHeight="1" thickBot="1" x14ac:dyDescent="0.4">
      <c r="A33" s="235" t="s">
        <v>47</v>
      </c>
      <c r="B33" s="427">
        <f>+B31+B32</f>
        <v>76799.19</v>
      </c>
      <c r="C33" s="427">
        <f>+C31+C32</f>
        <v>0</v>
      </c>
      <c r="D33" s="427">
        <f>+D31+D32</f>
        <v>23740.79</v>
      </c>
      <c r="E33" s="427">
        <f>+E31+E32</f>
        <v>0</v>
      </c>
      <c r="F33" s="129">
        <f>+F31+F32</f>
        <v>100539.98</v>
      </c>
      <c r="G33" s="56"/>
      <c r="H33" s="422">
        <f>+H31+H32</f>
        <v>55119.57</v>
      </c>
      <c r="I33" s="423">
        <f>+I31+I32</f>
        <v>0</v>
      </c>
      <c r="J33" s="413">
        <f>+J31+J32</f>
        <v>22720.27</v>
      </c>
      <c r="K33" s="423">
        <f>+K31+K32</f>
        <v>0</v>
      </c>
      <c r="L33" s="99">
        <f>+L31+L32</f>
        <v>77839.839999999997</v>
      </c>
      <c r="M33" s="56"/>
      <c r="N33" s="83">
        <f>+N31+N32</f>
        <v>22700.139999999992</v>
      </c>
      <c r="O33" s="56"/>
      <c r="P33" s="98"/>
      <c r="Q33" s="86"/>
      <c r="R33" s="86"/>
      <c r="S33" s="86"/>
      <c r="T33" s="86"/>
      <c r="U33" s="86"/>
      <c r="V33" s="99">
        <f>+V31+V32</f>
        <v>22250</v>
      </c>
      <c r="W33" s="98"/>
      <c r="X33" s="362"/>
    </row>
    <row r="34" spans="1:24" s="65" customFormat="1" ht="20.25" customHeight="1" x14ac:dyDescent="0.35">
      <c r="A34" s="88" t="s">
        <v>121</v>
      </c>
      <c r="B34" s="417">
        <v>38198.07</v>
      </c>
      <c r="C34" s="417">
        <v>0</v>
      </c>
      <c r="D34" s="417">
        <v>11877.43</v>
      </c>
      <c r="E34" s="417"/>
      <c r="F34" s="123">
        <f>+B34+C34+D34+E34</f>
        <v>50075.5</v>
      </c>
      <c r="G34" s="56"/>
      <c r="H34" s="418">
        <v>21614.65</v>
      </c>
      <c r="I34" s="419">
        <v>0</v>
      </c>
      <c r="J34" s="404">
        <v>11522.76</v>
      </c>
      <c r="K34" s="419"/>
      <c r="L34" s="123">
        <f>SUM(H34:K34)</f>
        <v>33137.410000000003</v>
      </c>
      <c r="M34" s="56"/>
      <c r="N34" s="92">
        <f>F34-L34</f>
        <v>16938.089999999997</v>
      </c>
      <c r="O34" s="56"/>
      <c r="P34" s="429">
        <v>43661</v>
      </c>
      <c r="Q34" s="62" t="s">
        <v>32</v>
      </c>
      <c r="R34" s="62"/>
      <c r="S34" s="62" t="s">
        <v>33</v>
      </c>
      <c r="T34" s="62" t="s">
        <v>34</v>
      </c>
      <c r="U34" s="430">
        <v>27612237</v>
      </c>
      <c r="V34" s="123">
        <v>76798.880000000005</v>
      </c>
      <c r="W34" s="61">
        <v>43661</v>
      </c>
      <c r="X34" s="431" t="s">
        <v>330</v>
      </c>
    </row>
    <row r="35" spans="1:24" s="65" customFormat="1" ht="22.5" customHeight="1" x14ac:dyDescent="0.35">
      <c r="A35" s="127"/>
      <c r="B35" s="420">
        <v>38415.230000000003</v>
      </c>
      <c r="C35" s="420">
        <v>0</v>
      </c>
      <c r="D35" s="420">
        <v>11877.43</v>
      </c>
      <c r="E35" s="420"/>
      <c r="F35" s="120">
        <f>+B35+C35+D35+E35</f>
        <v>50292.66</v>
      </c>
      <c r="G35" s="56"/>
      <c r="H35" s="411">
        <v>21646.720000000001</v>
      </c>
      <c r="I35" s="412">
        <v>0</v>
      </c>
      <c r="J35" s="410">
        <v>11486.63</v>
      </c>
      <c r="K35" s="412"/>
      <c r="L35" s="120">
        <f>SUM(H35:K35)</f>
        <v>33133.35</v>
      </c>
      <c r="M35" s="56"/>
      <c r="N35" s="72">
        <f>F35-L35</f>
        <v>17159.310000000005</v>
      </c>
      <c r="O35" s="56"/>
      <c r="P35" s="339"/>
      <c r="Q35" s="119"/>
      <c r="R35" s="119"/>
      <c r="S35" s="119"/>
      <c r="T35" s="119"/>
      <c r="U35" s="119"/>
      <c r="V35" s="120"/>
      <c r="W35" s="339"/>
      <c r="X35" s="342"/>
    </row>
    <row r="36" spans="1:24" s="65" customFormat="1" ht="22.5" customHeight="1" thickBot="1" x14ac:dyDescent="0.4">
      <c r="A36" s="76" t="s">
        <v>47</v>
      </c>
      <c r="B36" s="421">
        <f>+B34+B35</f>
        <v>76613.3</v>
      </c>
      <c r="C36" s="421">
        <f>+C34+C35</f>
        <v>0</v>
      </c>
      <c r="D36" s="421">
        <f>+D34+D35</f>
        <v>23754.86</v>
      </c>
      <c r="E36" s="421">
        <f>+E34+E35</f>
        <v>0</v>
      </c>
      <c r="F36" s="99">
        <f>+F34+F35</f>
        <v>100368.16</v>
      </c>
      <c r="G36" s="56"/>
      <c r="H36" s="422">
        <f>+H34+H35</f>
        <v>43261.37</v>
      </c>
      <c r="I36" s="423">
        <f>+I34+I35</f>
        <v>0</v>
      </c>
      <c r="J36" s="413">
        <f>+J34+J35</f>
        <v>23009.39</v>
      </c>
      <c r="K36" s="423">
        <f>+K34+K35</f>
        <v>0</v>
      </c>
      <c r="L36" s="99">
        <f>+L34+L35</f>
        <v>66270.760000000009</v>
      </c>
      <c r="M36" s="56"/>
      <c r="N36" s="83">
        <f>+N34+N35</f>
        <v>34097.4</v>
      </c>
      <c r="O36" s="56"/>
      <c r="P36" s="98"/>
      <c r="Q36" s="86"/>
      <c r="R36" s="86"/>
      <c r="S36" s="86"/>
      <c r="T36" s="86"/>
      <c r="U36" s="86"/>
      <c r="V36" s="99">
        <f>+V34+V35</f>
        <v>76798.880000000005</v>
      </c>
      <c r="W36" s="98"/>
      <c r="X36" s="362"/>
    </row>
    <row r="37" spans="1:24" s="65" customFormat="1" ht="20.25" customHeight="1" x14ac:dyDescent="0.35">
      <c r="A37" s="88" t="s">
        <v>138</v>
      </c>
      <c r="B37" s="417">
        <v>38309.699999999997</v>
      </c>
      <c r="C37" s="417">
        <v>0</v>
      </c>
      <c r="D37" s="417">
        <v>11877.43</v>
      </c>
      <c r="E37" s="417"/>
      <c r="F37" s="123">
        <f t="shared" ref="F37:F38" si="23">+B37+C37+D37+E37</f>
        <v>50187.13</v>
      </c>
      <c r="G37" s="56"/>
      <c r="H37" s="418">
        <v>22058.73</v>
      </c>
      <c r="I37" s="419">
        <v>0</v>
      </c>
      <c r="J37" s="404">
        <v>11645.43</v>
      </c>
      <c r="K37" s="419"/>
      <c r="L37" s="123">
        <f>SUM(H37:K37)</f>
        <v>33704.160000000003</v>
      </c>
      <c r="M37" s="56"/>
      <c r="N37" s="92">
        <f>F37-L37</f>
        <v>16482.969999999994</v>
      </c>
      <c r="O37" s="56"/>
      <c r="P37" s="429">
        <v>43692</v>
      </c>
      <c r="Q37" s="432" t="s">
        <v>32</v>
      </c>
      <c r="R37" s="430"/>
      <c r="S37" s="62" t="s">
        <v>33</v>
      </c>
      <c r="T37" s="62" t="s">
        <v>34</v>
      </c>
      <c r="U37" s="62">
        <v>27901025</v>
      </c>
      <c r="V37" s="433">
        <v>76613.14</v>
      </c>
      <c r="W37" s="429" t="s">
        <v>331</v>
      </c>
      <c r="X37" s="334" t="s">
        <v>332</v>
      </c>
    </row>
    <row r="38" spans="1:24" s="65" customFormat="1" ht="22.5" customHeight="1" x14ac:dyDescent="0.35">
      <c r="A38" s="127"/>
      <c r="B38" s="420">
        <v>38470.99</v>
      </c>
      <c r="C38" s="420">
        <v>0</v>
      </c>
      <c r="D38" s="420">
        <v>11961.17</v>
      </c>
      <c r="E38" s="420"/>
      <c r="F38" s="120">
        <f t="shared" si="23"/>
        <v>50432.159999999996</v>
      </c>
      <c r="G38" s="56"/>
      <c r="H38" s="411">
        <v>21837.83</v>
      </c>
      <c r="I38" s="412">
        <v>0</v>
      </c>
      <c r="J38" s="410">
        <v>11593.12</v>
      </c>
      <c r="K38" s="412"/>
      <c r="L38" s="120">
        <f>SUM(H38:K38)</f>
        <v>33430.950000000004</v>
      </c>
      <c r="M38" s="56"/>
      <c r="N38" s="72">
        <f>F38-L38</f>
        <v>17001.209999999992</v>
      </c>
      <c r="O38" s="56"/>
      <c r="P38" s="339"/>
      <c r="Q38" s="119"/>
      <c r="R38" s="119"/>
      <c r="S38" s="119"/>
      <c r="T38" s="119"/>
      <c r="U38" s="119"/>
      <c r="V38" s="120"/>
      <c r="W38" s="339"/>
      <c r="X38" s="342"/>
    </row>
    <row r="39" spans="1:24" s="65" customFormat="1" ht="22.5" customHeight="1" thickBot="1" x14ac:dyDescent="0.4">
      <c r="A39" s="76" t="s">
        <v>47</v>
      </c>
      <c r="B39" s="421">
        <f>+B37+B38</f>
        <v>76780.69</v>
      </c>
      <c r="C39" s="421">
        <f>+C37+C38</f>
        <v>0</v>
      </c>
      <c r="D39" s="421">
        <f>+D37+D38</f>
        <v>23838.6</v>
      </c>
      <c r="E39" s="421">
        <f>+E37+E38</f>
        <v>0</v>
      </c>
      <c r="F39" s="99">
        <f>+F37+F38</f>
        <v>100619.29</v>
      </c>
      <c r="G39" s="56"/>
      <c r="H39" s="422">
        <f>+H37+H38</f>
        <v>43896.56</v>
      </c>
      <c r="I39" s="423">
        <f>+I37+I38</f>
        <v>0</v>
      </c>
      <c r="J39" s="413">
        <f>+J37+J38</f>
        <v>23238.550000000003</v>
      </c>
      <c r="K39" s="423">
        <f>+K37+K38</f>
        <v>0</v>
      </c>
      <c r="L39" s="99">
        <f>+L37+L38</f>
        <v>67135.110000000015</v>
      </c>
      <c r="M39" s="56"/>
      <c r="N39" s="83">
        <f>+N37+N38</f>
        <v>33484.179999999986</v>
      </c>
      <c r="O39" s="56"/>
      <c r="P39" s="98"/>
      <c r="Q39" s="86"/>
      <c r="R39" s="86"/>
      <c r="S39" s="86"/>
      <c r="T39" s="86"/>
      <c r="U39" s="86"/>
      <c r="V39" s="99">
        <f>+V37+V38</f>
        <v>76613.14</v>
      </c>
      <c r="W39" s="98"/>
      <c r="X39" s="362"/>
    </row>
    <row r="40" spans="1:24" s="65" customFormat="1" ht="20.25" customHeight="1" x14ac:dyDescent="0.35">
      <c r="A40" s="88" t="s">
        <v>156</v>
      </c>
      <c r="B40" s="417">
        <v>38474.74</v>
      </c>
      <c r="C40" s="417">
        <v>0</v>
      </c>
      <c r="D40" s="417">
        <v>11926.46</v>
      </c>
      <c r="E40" s="417"/>
      <c r="F40" s="123">
        <f t="shared" ref="F40:F41" si="24">+B40+C40+D40+E40</f>
        <v>50401.2</v>
      </c>
      <c r="G40" s="56"/>
      <c r="H40" s="418">
        <v>24071.32</v>
      </c>
      <c r="I40" s="419">
        <v>0</v>
      </c>
      <c r="J40" s="404">
        <v>11582.2</v>
      </c>
      <c r="K40" s="419"/>
      <c r="L40" s="123">
        <f>SUM(H40:K40)</f>
        <v>35653.520000000004</v>
      </c>
      <c r="M40" s="56"/>
      <c r="N40" s="92">
        <f>F40-L40</f>
        <v>14747.679999999993</v>
      </c>
      <c r="O40" s="56"/>
      <c r="P40" s="61">
        <v>43725</v>
      </c>
      <c r="Q40" s="434" t="s">
        <v>32</v>
      </c>
      <c r="R40" s="430"/>
      <c r="S40" s="62" t="s">
        <v>33</v>
      </c>
      <c r="T40" s="62" t="s">
        <v>34</v>
      </c>
      <c r="U40" s="430">
        <v>28151920</v>
      </c>
      <c r="V40" s="123">
        <v>76781</v>
      </c>
      <c r="W40" s="429">
        <v>43725</v>
      </c>
      <c r="X40" s="431" t="s">
        <v>333</v>
      </c>
    </row>
    <row r="41" spans="1:24" s="65" customFormat="1" ht="22.5" customHeight="1" x14ac:dyDescent="0.35">
      <c r="A41" s="127"/>
      <c r="B41" s="420">
        <v>41803.919999999998</v>
      </c>
      <c r="C41" s="420">
        <v>0</v>
      </c>
      <c r="D41" s="420">
        <v>12605.24</v>
      </c>
      <c r="E41" s="420"/>
      <c r="F41" s="120">
        <f t="shared" si="24"/>
        <v>54409.159999999996</v>
      </c>
      <c r="G41" s="56"/>
      <c r="H41" s="411">
        <v>26649.94</v>
      </c>
      <c r="I41" s="412">
        <v>0</v>
      </c>
      <c r="J41" s="410">
        <v>11595.34</v>
      </c>
      <c r="K41" s="412"/>
      <c r="L41" s="120">
        <f>SUM(H41:K41)</f>
        <v>38245.279999999999</v>
      </c>
      <c r="M41" s="56"/>
      <c r="N41" s="72">
        <f>F41-L41</f>
        <v>16163.879999999997</v>
      </c>
      <c r="O41" s="56"/>
      <c r="P41" s="339"/>
      <c r="Q41" s="119"/>
      <c r="R41" s="119"/>
      <c r="S41" s="119"/>
      <c r="T41" s="119"/>
      <c r="U41" s="119"/>
      <c r="V41" s="120"/>
      <c r="W41" s="339"/>
      <c r="X41" s="342"/>
    </row>
    <row r="42" spans="1:24" s="65" customFormat="1" ht="22.5" customHeight="1" thickBot="1" x14ac:dyDescent="0.4">
      <c r="A42" s="76" t="s">
        <v>47</v>
      </c>
      <c r="B42" s="421">
        <f>+B40+B41</f>
        <v>80278.66</v>
      </c>
      <c r="C42" s="421">
        <f>+C40+C41</f>
        <v>0</v>
      </c>
      <c r="D42" s="421">
        <f>+D40+D41</f>
        <v>24531.699999999997</v>
      </c>
      <c r="E42" s="421">
        <f>+E40+E41</f>
        <v>0</v>
      </c>
      <c r="F42" s="99">
        <f>+F40+F41</f>
        <v>104810.35999999999</v>
      </c>
      <c r="G42" s="56"/>
      <c r="H42" s="422">
        <f>+H40+H41</f>
        <v>50721.259999999995</v>
      </c>
      <c r="I42" s="423">
        <f>+I40+I41</f>
        <v>0</v>
      </c>
      <c r="J42" s="413">
        <f>+J40+J41</f>
        <v>23177.54</v>
      </c>
      <c r="K42" s="423">
        <f>+K40+K41</f>
        <v>0</v>
      </c>
      <c r="L42" s="99">
        <f>+L40+L41</f>
        <v>73898.8</v>
      </c>
      <c r="M42" s="56"/>
      <c r="N42" s="83">
        <f>+N40+N41</f>
        <v>30911.55999999999</v>
      </c>
      <c r="O42" s="56"/>
      <c r="P42" s="98"/>
      <c r="Q42" s="86"/>
      <c r="R42" s="86"/>
      <c r="S42" s="86"/>
      <c r="T42" s="86"/>
      <c r="U42" s="86"/>
      <c r="V42" s="99">
        <f>+V40+V41</f>
        <v>76781</v>
      </c>
      <c r="W42" s="98"/>
      <c r="X42" s="362"/>
    </row>
    <row r="43" spans="1:24" s="65" customFormat="1" ht="23.25" customHeight="1" x14ac:dyDescent="0.35">
      <c r="A43" s="88" t="s">
        <v>169</v>
      </c>
      <c r="B43" s="417">
        <v>39102.86</v>
      </c>
      <c r="C43" s="417">
        <v>0</v>
      </c>
      <c r="D43" s="417">
        <v>12619.31</v>
      </c>
      <c r="E43" s="417"/>
      <c r="F43" s="123">
        <f t="shared" ref="F43:F44" si="25">+B43+C43+D43+E43</f>
        <v>51722.17</v>
      </c>
      <c r="G43" s="56"/>
      <c r="H43" s="418">
        <v>26947.360000000001</v>
      </c>
      <c r="I43" s="419">
        <v>0</v>
      </c>
      <c r="J43" s="404">
        <v>11604.11</v>
      </c>
      <c r="K43" s="419"/>
      <c r="L43" s="123">
        <f>SUM(H43:K43)</f>
        <v>38551.47</v>
      </c>
      <c r="M43" s="56"/>
      <c r="N43" s="92">
        <f>F43-L43</f>
        <v>13170.699999999997</v>
      </c>
      <c r="O43" s="56"/>
      <c r="P43" s="435">
        <v>43755</v>
      </c>
      <c r="Q43" s="436" t="s">
        <v>32</v>
      </c>
      <c r="R43" s="62"/>
      <c r="S43" s="62" t="s">
        <v>33</v>
      </c>
      <c r="T43" s="62" t="s">
        <v>34</v>
      </c>
      <c r="U43" s="437">
        <v>28443549</v>
      </c>
      <c r="V43" s="123">
        <v>80278.3</v>
      </c>
      <c r="W43" s="435">
        <v>43755</v>
      </c>
      <c r="X43" s="334" t="s">
        <v>334</v>
      </c>
    </row>
    <row r="44" spans="1:24" s="65" customFormat="1" ht="22.5" customHeight="1" x14ac:dyDescent="0.35">
      <c r="A44" s="127"/>
      <c r="B44" s="420">
        <v>39200.78</v>
      </c>
      <c r="C44" s="420">
        <v>0</v>
      </c>
      <c r="D44" s="420">
        <v>12652.67</v>
      </c>
      <c r="E44" s="420"/>
      <c r="F44" s="120">
        <f t="shared" si="25"/>
        <v>51853.45</v>
      </c>
      <c r="G44" s="56"/>
      <c r="H44" s="411">
        <v>26942.52</v>
      </c>
      <c r="I44" s="412">
        <v>0</v>
      </c>
      <c r="J44" s="410">
        <v>11472.27</v>
      </c>
      <c r="K44" s="412"/>
      <c r="L44" s="120">
        <f>SUM(H44:K44)</f>
        <v>38414.79</v>
      </c>
      <c r="M44" s="56"/>
      <c r="N44" s="72">
        <f>F44-L44</f>
        <v>13438.659999999996</v>
      </c>
      <c r="O44" s="56"/>
      <c r="P44" s="438"/>
      <c r="Q44" s="63"/>
      <c r="R44" s="63"/>
      <c r="S44" s="63"/>
      <c r="T44" s="63"/>
      <c r="U44" s="63"/>
      <c r="V44" s="101"/>
      <c r="W44" s="438"/>
      <c r="X44" s="369"/>
    </row>
    <row r="45" spans="1:24" s="65" customFormat="1" ht="22.5" customHeight="1" thickBot="1" x14ac:dyDescent="0.4">
      <c r="A45" s="76" t="s">
        <v>47</v>
      </c>
      <c r="B45" s="421">
        <f>+B43+B44</f>
        <v>78303.64</v>
      </c>
      <c r="C45" s="421">
        <f>+C43+C44</f>
        <v>0</v>
      </c>
      <c r="D45" s="421">
        <f>+D43+D44</f>
        <v>25271.98</v>
      </c>
      <c r="E45" s="421">
        <f>+E43+E44</f>
        <v>0</v>
      </c>
      <c r="F45" s="99">
        <f>+F43+F44</f>
        <v>103575.62</v>
      </c>
      <c r="G45" s="56"/>
      <c r="H45" s="422">
        <f>+H43+H44</f>
        <v>53889.880000000005</v>
      </c>
      <c r="I45" s="423">
        <f>+I43+I44</f>
        <v>0</v>
      </c>
      <c r="J45" s="413">
        <f>+J43+J44</f>
        <v>23076.38</v>
      </c>
      <c r="K45" s="423">
        <f>+K43+K44</f>
        <v>0</v>
      </c>
      <c r="L45" s="99">
        <f>+L43+L44</f>
        <v>76966.260000000009</v>
      </c>
      <c r="M45" s="56"/>
      <c r="N45" s="83">
        <f>+N43+N44</f>
        <v>26609.359999999993</v>
      </c>
      <c r="O45" s="56"/>
      <c r="P45" s="98"/>
      <c r="Q45" s="86"/>
      <c r="R45" s="86"/>
      <c r="S45" s="86"/>
      <c r="T45" s="86"/>
      <c r="U45" s="86"/>
      <c r="V45" s="99">
        <f>+V43+V44</f>
        <v>80278.3</v>
      </c>
      <c r="W45" s="98"/>
      <c r="X45" s="362"/>
    </row>
    <row r="46" spans="1:24" s="65" customFormat="1" ht="24.75" customHeight="1" x14ac:dyDescent="0.35">
      <c r="A46" s="88" t="s">
        <v>180</v>
      </c>
      <c r="B46" s="417">
        <v>39226.75</v>
      </c>
      <c r="C46" s="417">
        <v>0</v>
      </c>
      <c r="D46" s="417">
        <v>12619.31</v>
      </c>
      <c r="E46" s="417"/>
      <c r="F46" s="123">
        <f t="shared" ref="F46:F47" si="26">+B46+C46+D46+E46</f>
        <v>51846.06</v>
      </c>
      <c r="G46" s="56"/>
      <c r="H46" s="418">
        <v>26917.67</v>
      </c>
      <c r="I46" s="419">
        <v>0</v>
      </c>
      <c r="J46" s="404">
        <v>11655.42</v>
      </c>
      <c r="K46" s="419"/>
      <c r="L46" s="123">
        <f>SUM(H46:K46)</f>
        <v>38573.089999999997</v>
      </c>
      <c r="M46" s="56"/>
      <c r="N46" s="92">
        <f>F46-L46</f>
        <v>13272.970000000001</v>
      </c>
      <c r="O46" s="56"/>
      <c r="P46" s="429"/>
      <c r="Q46" s="62"/>
      <c r="R46" s="430"/>
      <c r="S46" s="62"/>
      <c r="T46" s="62"/>
      <c r="U46" s="62"/>
      <c r="V46" s="433"/>
      <c r="W46" s="429"/>
      <c r="X46" s="334"/>
    </row>
    <row r="47" spans="1:24" s="65" customFormat="1" ht="22.5" customHeight="1" x14ac:dyDescent="0.35">
      <c r="A47" s="127"/>
      <c r="B47" s="420">
        <v>39494.959999999999</v>
      </c>
      <c r="C47" s="420">
        <v>0</v>
      </c>
      <c r="D47" s="420">
        <v>12529.58</v>
      </c>
      <c r="E47" s="420"/>
      <c r="F47" s="120">
        <f t="shared" si="26"/>
        <v>52024.54</v>
      </c>
      <c r="G47" s="56"/>
      <c r="H47" s="411">
        <v>27077.52</v>
      </c>
      <c r="I47" s="412">
        <v>0</v>
      </c>
      <c r="J47" s="410">
        <v>11655.42</v>
      </c>
      <c r="K47" s="412"/>
      <c r="L47" s="120">
        <f>SUM(H47:K47)</f>
        <v>38732.94</v>
      </c>
      <c r="M47" s="56"/>
      <c r="N47" s="72">
        <f>F47-L47</f>
        <v>13291.599999999999</v>
      </c>
      <c r="O47" s="56"/>
      <c r="P47" s="339"/>
      <c r="Q47" s="119"/>
      <c r="R47" s="119"/>
      <c r="S47" s="119"/>
      <c r="T47" s="119"/>
      <c r="U47" s="119"/>
      <c r="V47" s="120"/>
      <c r="W47" s="339"/>
      <c r="X47" s="342"/>
    </row>
    <row r="48" spans="1:24" s="65" customFormat="1" ht="22.5" customHeight="1" thickBot="1" x14ac:dyDescent="0.4">
      <c r="A48" s="235" t="s">
        <v>47</v>
      </c>
      <c r="B48" s="427">
        <f>+B46+B47</f>
        <v>78721.709999999992</v>
      </c>
      <c r="C48" s="427">
        <f>+C46+C47</f>
        <v>0</v>
      </c>
      <c r="D48" s="427">
        <f>+D46+D47</f>
        <v>25148.89</v>
      </c>
      <c r="E48" s="427">
        <f>+E46+E47</f>
        <v>0</v>
      </c>
      <c r="F48" s="129">
        <f>+F46+F47</f>
        <v>103870.6</v>
      </c>
      <c r="G48" s="56"/>
      <c r="H48" s="422">
        <f>+H46+H47</f>
        <v>53995.19</v>
      </c>
      <c r="I48" s="423">
        <f>+I46+I47</f>
        <v>0</v>
      </c>
      <c r="J48" s="413">
        <f>+J46+J47</f>
        <v>23310.84</v>
      </c>
      <c r="K48" s="423">
        <f>+K46+K47</f>
        <v>0</v>
      </c>
      <c r="L48" s="99">
        <f>+L46+L47</f>
        <v>77306.03</v>
      </c>
      <c r="M48" s="56"/>
      <c r="N48" s="122">
        <f>+N46+N47</f>
        <v>26564.57</v>
      </c>
      <c r="O48" s="56"/>
      <c r="P48" s="84"/>
      <c r="Q48" s="85"/>
      <c r="R48" s="85"/>
      <c r="S48" s="85"/>
      <c r="T48" s="85"/>
      <c r="U48" s="85"/>
      <c r="V48" s="129">
        <f>+V46+V47</f>
        <v>0</v>
      </c>
      <c r="W48" s="98"/>
      <c r="X48" s="362"/>
    </row>
    <row r="49" spans="1:24" s="65" customFormat="1" ht="20.25" customHeight="1" x14ac:dyDescent="0.35">
      <c r="A49" s="88" t="s">
        <v>192</v>
      </c>
      <c r="B49" s="417">
        <v>147179.67000000001</v>
      </c>
      <c r="C49" s="417">
        <v>0</v>
      </c>
      <c r="D49" s="417">
        <v>53789.919999999998</v>
      </c>
      <c r="E49" s="439"/>
      <c r="F49" s="123">
        <f t="shared" ref="F49:F52" si="27">+B49+C49+D49+E49</f>
        <v>200969.59000000003</v>
      </c>
      <c r="G49" s="56"/>
      <c r="H49" s="418">
        <v>21550.36</v>
      </c>
      <c r="I49" s="419">
        <v>0</v>
      </c>
      <c r="J49" s="404">
        <v>8514.23</v>
      </c>
      <c r="K49" s="419"/>
      <c r="L49" s="123">
        <f>SUM(H49:K49)</f>
        <v>30064.59</v>
      </c>
      <c r="M49" s="56"/>
      <c r="N49" s="408">
        <f>F49-L49</f>
        <v>170905.00000000003</v>
      </c>
      <c r="O49" s="56"/>
      <c r="P49" s="440"/>
      <c r="Q49" s="62"/>
      <c r="R49" s="430"/>
      <c r="S49" s="62"/>
      <c r="T49" s="62"/>
      <c r="U49" s="441"/>
      <c r="V49" s="442"/>
      <c r="W49" s="435"/>
      <c r="X49" s="443"/>
    </row>
    <row r="50" spans="1:24" s="65" customFormat="1" ht="20.25" customHeight="1" x14ac:dyDescent="0.35">
      <c r="A50" s="93"/>
      <c r="B50" s="428">
        <v>121305.85</v>
      </c>
      <c r="C50" s="428">
        <v>0</v>
      </c>
      <c r="D50" s="428">
        <v>53789.919999999998</v>
      </c>
      <c r="E50" s="444"/>
      <c r="F50" s="120">
        <f>+B50+C50+D50+E50</f>
        <v>175095.77000000002</v>
      </c>
      <c r="G50" s="56"/>
      <c r="H50" s="411">
        <v>21428.77</v>
      </c>
      <c r="I50" s="412">
        <v>0</v>
      </c>
      <c r="J50" s="410">
        <v>8568.1</v>
      </c>
      <c r="K50" s="412"/>
      <c r="L50" s="120">
        <f>SUM(H50:K50)</f>
        <v>29996.870000000003</v>
      </c>
      <c r="M50" s="56"/>
      <c r="N50" s="72">
        <f>F50-L50</f>
        <v>145098.90000000002</v>
      </c>
      <c r="O50" s="56"/>
      <c r="P50" s="126"/>
      <c r="Q50" s="119"/>
      <c r="R50" s="445"/>
      <c r="S50" s="119"/>
      <c r="T50" s="63"/>
      <c r="U50" s="56"/>
      <c r="V50" s="129"/>
      <c r="W50" s="438"/>
      <c r="X50" s="351"/>
    </row>
    <row r="51" spans="1:24" s="65" customFormat="1" ht="20.25" customHeight="1" x14ac:dyDescent="0.35">
      <c r="A51" s="93"/>
      <c r="B51" s="428">
        <v>147214.63</v>
      </c>
      <c r="C51" s="428">
        <v>0</v>
      </c>
      <c r="D51" s="428">
        <v>29297.96</v>
      </c>
      <c r="E51" s="444"/>
      <c r="F51" s="120">
        <f t="shared" si="27"/>
        <v>176512.59</v>
      </c>
      <c r="G51" s="56"/>
      <c r="H51" s="411"/>
      <c r="I51" s="412">
        <v>0</v>
      </c>
      <c r="J51" s="426"/>
      <c r="K51" s="425"/>
      <c r="L51" s="120">
        <f>SUM(H51:K51)</f>
        <v>0</v>
      </c>
      <c r="M51" s="56"/>
      <c r="N51" s="446">
        <f t="shared" ref="N51" si="28">F51-L51</f>
        <v>176512.59</v>
      </c>
      <c r="O51" s="56"/>
      <c r="P51" s="126"/>
      <c r="Q51" s="119"/>
      <c r="R51" s="445"/>
      <c r="S51" s="119"/>
      <c r="T51" s="63"/>
      <c r="U51" s="119"/>
      <c r="V51" s="129"/>
      <c r="W51" s="447"/>
      <c r="X51" s="351"/>
    </row>
    <row r="52" spans="1:24" s="65" customFormat="1" ht="20.25" customHeight="1" x14ac:dyDescent="0.35">
      <c r="A52" s="93"/>
      <c r="B52" s="428">
        <v>32401.55</v>
      </c>
      <c r="C52" s="428">
        <v>0</v>
      </c>
      <c r="D52" s="428">
        <v>29370.02</v>
      </c>
      <c r="E52" s="444"/>
      <c r="F52" s="120">
        <f t="shared" si="27"/>
        <v>61771.57</v>
      </c>
      <c r="G52" s="56"/>
      <c r="H52" s="411"/>
      <c r="I52" s="412">
        <v>0</v>
      </c>
      <c r="J52" s="426"/>
      <c r="K52" s="425"/>
      <c r="L52" s="120">
        <f>SUM(H52:K52)</f>
        <v>0</v>
      </c>
      <c r="M52" s="56"/>
      <c r="N52" s="72">
        <f>F52-L52</f>
        <v>61771.57</v>
      </c>
      <c r="O52" s="56"/>
      <c r="P52" s="118"/>
      <c r="Q52" s="63"/>
      <c r="R52" s="56"/>
      <c r="S52" s="119"/>
      <c r="T52" s="63"/>
      <c r="U52" s="445"/>
      <c r="V52" s="129"/>
      <c r="W52" s="118"/>
      <c r="X52" s="342"/>
    </row>
    <row r="53" spans="1:24" s="65" customFormat="1" ht="22.5" customHeight="1" thickBot="1" x14ac:dyDescent="0.4">
      <c r="A53" s="448" t="s">
        <v>47</v>
      </c>
      <c r="B53" s="449">
        <f>+B49+B50+B51+B52</f>
        <v>448101.7</v>
      </c>
      <c r="C53" s="449">
        <f t="shared" ref="C53:F53" si="29">+C49+C50+C51+C52</f>
        <v>0</v>
      </c>
      <c r="D53" s="449">
        <f t="shared" si="29"/>
        <v>166247.81999999998</v>
      </c>
      <c r="E53" s="449">
        <f t="shared" si="29"/>
        <v>0</v>
      </c>
      <c r="F53" s="135">
        <f t="shared" si="29"/>
        <v>614349.52</v>
      </c>
      <c r="G53" s="56"/>
      <c r="H53" s="450">
        <f>+H49+H50+H51+H52</f>
        <v>42979.130000000005</v>
      </c>
      <c r="I53" s="449">
        <f t="shared" ref="I53:K53" si="30">+I49+I50+I51+I52</f>
        <v>0</v>
      </c>
      <c r="J53" s="449">
        <f t="shared" si="30"/>
        <v>17082.330000000002</v>
      </c>
      <c r="K53" s="449">
        <f t="shared" si="30"/>
        <v>0</v>
      </c>
      <c r="L53" s="451">
        <f>+L49+L50+L51+L52</f>
        <v>60061.460000000006</v>
      </c>
      <c r="M53" s="56"/>
      <c r="N53" s="83">
        <f>+N49+N50+N51+N52</f>
        <v>554288.05999999994</v>
      </c>
      <c r="O53" s="56"/>
      <c r="P53" s="98"/>
      <c r="Q53" s="86"/>
      <c r="R53" s="86"/>
      <c r="S53" s="86"/>
      <c r="T53" s="86"/>
      <c r="U53" s="86"/>
      <c r="V53" s="135">
        <f>+V49+V50+V51+V52</f>
        <v>0</v>
      </c>
      <c r="W53" s="98"/>
      <c r="X53" s="362"/>
    </row>
    <row r="54" spans="1:24" s="458" customFormat="1" ht="22.5" customHeight="1" thickBot="1" x14ac:dyDescent="0.4">
      <c r="A54" s="452" t="s">
        <v>311</v>
      </c>
      <c r="B54" s="453">
        <f>+B16+B19+B22+B27+B30+B33+B36+B39+B42+B45+B48+B53</f>
        <v>1291600.8999999999</v>
      </c>
      <c r="C54" s="453">
        <f t="shared" ref="C54:E54" si="31">+C16+C19+C22+C27+C30+C33+C36+C39+C42+C45+C48+C53</f>
        <v>8401.61</v>
      </c>
      <c r="D54" s="453">
        <f>+D16+D19+D22+D27+D30+D33+D36+D39+D42+D45+D48+D53</f>
        <v>431776.24</v>
      </c>
      <c r="E54" s="453">
        <f t="shared" si="31"/>
        <v>0</v>
      </c>
      <c r="F54" s="453">
        <f>+F16+F19+F22+F27+F30+F33+F36+F39+F42+F45+F48+F53</f>
        <v>1731778.7500000002</v>
      </c>
      <c r="G54" s="454"/>
      <c r="H54" s="453">
        <f>+H16+H19+H22+H27+H30+H33+H36+H39+H42+H45+H48+H53</f>
        <v>617825.66</v>
      </c>
      <c r="I54" s="453">
        <f t="shared" ref="I54:K54" si="32">+I16+I19+I22+I27+I30+I33+I36+I39+I42+I45+I48+I53</f>
        <v>399.37</v>
      </c>
      <c r="J54" s="453">
        <f>+J16+J19+J22+J27+J30+J33+J36+J39+J42+J45+J48+J53</f>
        <v>271540.64</v>
      </c>
      <c r="K54" s="453">
        <f t="shared" si="32"/>
        <v>0</v>
      </c>
      <c r="L54" s="453">
        <f>+L16+L19+L22+L27+L30+L33+L36+L39+L42+L45+L48+L53</f>
        <v>889765.67</v>
      </c>
      <c r="M54" s="454"/>
      <c r="N54" s="453">
        <f>+N16+N19+N22+N27+N30+N33+N36+N39+N42+N45+N48+N53</f>
        <v>842013.07999999984</v>
      </c>
      <c r="O54" s="455"/>
      <c r="P54" s="456"/>
      <c r="Q54" s="456"/>
      <c r="R54" s="456"/>
      <c r="S54" s="456"/>
      <c r="T54" s="456"/>
      <c r="U54" s="456"/>
      <c r="V54" s="453">
        <f>+V16+V19+V22+V27+V30+V33+V36+V39+V42+V45+V48+V53</f>
        <v>496935.32</v>
      </c>
      <c r="W54" s="457"/>
      <c r="X54" s="456"/>
    </row>
    <row r="55" spans="1:24" ht="15" customHeight="1" x14ac:dyDescent="0.35"/>
    <row r="56" spans="1:24" ht="26.25" customHeight="1" x14ac:dyDescent="0.5">
      <c r="B56" s="378"/>
      <c r="C56" s="378"/>
      <c r="D56" s="378"/>
      <c r="E56" s="379"/>
      <c r="F56" s="379"/>
      <c r="G56" s="380"/>
      <c r="H56" s="379"/>
      <c r="I56" s="379"/>
      <c r="J56" s="459"/>
      <c r="K56" s="380"/>
      <c r="L56" s="380"/>
      <c r="M56" s="380"/>
      <c r="N56" s="460"/>
      <c r="O56" s="380"/>
      <c r="P56" s="380"/>
      <c r="Q56" s="461"/>
      <c r="R56" s="380"/>
      <c r="S56" s="462"/>
      <c r="T56" s="379"/>
      <c r="U56" s="379"/>
      <c r="V56" s="462"/>
      <c r="W56" s="463"/>
    </row>
    <row r="57" spans="1:24" ht="21" x14ac:dyDescent="0.5">
      <c r="B57" s="378"/>
      <c r="C57" s="378"/>
      <c r="D57" s="378"/>
      <c r="E57" s="379"/>
      <c r="F57" s="379"/>
      <c r="G57" s="380"/>
      <c r="H57" s="379"/>
      <c r="I57" s="379"/>
      <c r="J57" s="462"/>
      <c r="K57" s="380"/>
      <c r="L57" s="385"/>
      <c r="M57" s="380"/>
      <c r="N57" s="381"/>
      <c r="O57" s="380"/>
      <c r="P57" s="386"/>
      <c r="Q57" s="380"/>
      <c r="R57" s="380"/>
      <c r="S57" s="462"/>
      <c r="T57" s="379"/>
      <c r="U57" s="379"/>
      <c r="V57" s="387"/>
      <c r="W57" s="461"/>
    </row>
    <row r="58" spans="1:24" ht="21" x14ac:dyDescent="0.5">
      <c r="B58" s="378"/>
      <c r="C58" s="378"/>
      <c r="D58" s="378"/>
      <c r="E58" s="379"/>
      <c r="F58" s="379"/>
      <c r="G58" s="380"/>
      <c r="H58" s="379"/>
      <c r="I58" s="379"/>
      <c r="J58" s="462"/>
      <c r="K58" s="380"/>
      <c r="L58" s="385"/>
      <c r="M58" s="380"/>
      <c r="N58" s="381"/>
      <c r="O58" s="380"/>
      <c r="P58" s="386"/>
      <c r="Q58" s="380"/>
      <c r="R58" s="380"/>
      <c r="S58" s="462"/>
      <c r="T58" s="379"/>
      <c r="U58" s="379"/>
      <c r="V58" s="387"/>
      <c r="W58" s="461"/>
    </row>
    <row r="59" spans="1:24" ht="21" x14ac:dyDescent="0.5">
      <c r="B59" s="378"/>
      <c r="C59" s="378"/>
      <c r="D59" s="378"/>
      <c r="E59" s="379"/>
      <c r="F59" s="379"/>
      <c r="G59" s="380"/>
      <c r="H59" s="379"/>
      <c r="I59" s="379"/>
      <c r="J59" s="462"/>
      <c r="K59" s="380"/>
      <c r="L59" s="385"/>
      <c r="M59" s="380"/>
      <c r="N59" s="381"/>
      <c r="O59" s="380"/>
      <c r="P59" s="386"/>
      <c r="Q59" s="380"/>
      <c r="R59" s="380"/>
      <c r="S59" s="462"/>
      <c r="T59" s="379"/>
      <c r="U59" s="379"/>
      <c r="V59" s="387"/>
      <c r="W59" s="461"/>
    </row>
    <row r="60" spans="1:24" ht="21" x14ac:dyDescent="0.5">
      <c r="B60" s="378"/>
      <c r="C60" s="378"/>
      <c r="D60" s="378"/>
      <c r="E60" s="379"/>
      <c r="F60" s="379"/>
      <c r="G60" s="380"/>
      <c r="H60" s="379"/>
      <c r="I60" s="379"/>
      <c r="J60" s="462"/>
      <c r="K60" s="380"/>
      <c r="L60" s="385"/>
      <c r="M60" s="380"/>
      <c r="N60" s="381"/>
      <c r="O60" s="380"/>
      <c r="P60" s="386"/>
      <c r="Q60" s="380"/>
      <c r="R60" s="380"/>
      <c r="S60" s="462"/>
      <c r="T60" s="379"/>
      <c r="U60" s="379"/>
      <c r="V60" s="387"/>
      <c r="W60" s="461"/>
    </row>
    <row r="61" spans="1:24" ht="21" x14ac:dyDescent="0.5">
      <c r="B61" s="378"/>
      <c r="C61" s="378"/>
      <c r="D61" s="378"/>
      <c r="E61" s="379"/>
      <c r="F61" s="379"/>
      <c r="G61" s="380"/>
      <c r="H61" s="379"/>
      <c r="I61" s="379"/>
      <c r="J61" s="462"/>
      <c r="K61" s="380"/>
      <c r="L61" s="385"/>
      <c r="M61" s="380"/>
      <c r="N61" s="381"/>
      <c r="O61" s="380"/>
      <c r="P61" s="386"/>
      <c r="Q61" s="380"/>
      <c r="R61" s="380"/>
      <c r="S61" s="462"/>
      <c r="T61" s="379"/>
      <c r="U61" s="379"/>
      <c r="V61" s="387"/>
      <c r="W61" s="461"/>
    </row>
    <row r="62" spans="1:24" ht="21" x14ac:dyDescent="0.5">
      <c r="B62" s="378"/>
      <c r="C62" s="378"/>
      <c r="D62" s="378"/>
      <c r="E62" s="379"/>
      <c r="F62" s="379"/>
      <c r="G62" s="380"/>
      <c r="H62" s="379"/>
      <c r="I62" s="379"/>
      <c r="J62" s="462"/>
      <c r="K62" s="380"/>
      <c r="L62" s="385"/>
      <c r="M62" s="380"/>
      <c r="N62" s="381"/>
      <c r="O62" s="380"/>
      <c r="P62" s="386"/>
      <c r="Q62" s="380"/>
      <c r="R62" s="380"/>
      <c r="S62" s="462"/>
      <c r="T62" s="379"/>
      <c r="U62" s="379"/>
      <c r="V62" s="387"/>
      <c r="W62" s="461"/>
    </row>
    <row r="63" spans="1:24" ht="21" x14ac:dyDescent="0.5">
      <c r="B63" s="378"/>
      <c r="C63" s="378"/>
      <c r="D63" s="378"/>
      <c r="E63" s="379"/>
      <c r="F63" s="379"/>
      <c r="G63" s="380"/>
      <c r="H63" s="379"/>
      <c r="I63" s="379"/>
      <c r="J63" s="462"/>
      <c r="K63" s="380"/>
      <c r="L63" s="385"/>
      <c r="M63" s="380"/>
      <c r="N63" s="381"/>
      <c r="O63" s="380"/>
      <c r="P63" s="386"/>
      <c r="Q63" s="380"/>
      <c r="R63" s="380"/>
      <c r="S63" s="462"/>
      <c r="T63" s="379"/>
      <c r="U63" s="379"/>
      <c r="V63" s="387"/>
      <c r="W63" s="461"/>
    </row>
    <row r="64" spans="1:24" ht="21" x14ac:dyDescent="0.5">
      <c r="B64" s="388"/>
      <c r="C64" s="388"/>
      <c r="D64" s="388"/>
      <c r="E64" s="389"/>
      <c r="F64" s="389"/>
      <c r="G64" s="380"/>
      <c r="H64" s="388"/>
      <c r="I64" s="464"/>
      <c r="J64" s="465"/>
      <c r="K64" s="390"/>
      <c r="L64" s="391"/>
      <c r="M64" s="390"/>
      <c r="N64" s="392"/>
      <c r="O64" s="380"/>
      <c r="P64" s="380"/>
      <c r="Q64" s="390"/>
      <c r="R64" s="390"/>
      <c r="S64" s="389"/>
      <c r="T64" s="389"/>
      <c r="U64" s="389"/>
      <c r="V64" s="466"/>
      <c r="W64" s="390"/>
    </row>
    <row r="65" spans="2:23" ht="21" x14ac:dyDescent="0.5">
      <c r="B65" s="395"/>
      <c r="C65" s="395"/>
      <c r="D65" s="395"/>
      <c r="E65" s="395"/>
      <c r="F65" s="395"/>
      <c r="G65" s="396"/>
      <c r="H65" s="395"/>
      <c r="I65" s="395"/>
      <c r="J65" s="395"/>
      <c r="K65" s="395"/>
      <c r="L65" s="395"/>
      <c r="M65" s="395"/>
      <c r="N65" s="395"/>
      <c r="O65" s="380"/>
      <c r="P65" s="380"/>
      <c r="Q65" s="395"/>
      <c r="R65" s="395"/>
      <c r="S65" s="395"/>
      <c r="T65" s="395"/>
      <c r="U65" s="395"/>
      <c r="V65" s="398"/>
      <c r="W65" s="398"/>
    </row>
    <row r="66" spans="2:23" ht="21" x14ac:dyDescent="0.5">
      <c r="B66" s="395"/>
      <c r="C66" s="395"/>
      <c r="D66" s="395"/>
      <c r="E66" s="395"/>
      <c r="F66" s="395"/>
      <c r="G66" s="396"/>
      <c r="H66" s="395"/>
      <c r="I66" s="395"/>
      <c r="J66" s="398"/>
      <c r="K66" s="395"/>
      <c r="L66" s="395"/>
      <c r="M66" s="395"/>
      <c r="N66" s="395"/>
      <c r="O66" s="380"/>
      <c r="P66" s="380"/>
      <c r="Q66" s="395"/>
      <c r="R66" s="395"/>
      <c r="S66" s="395"/>
      <c r="T66" s="395"/>
      <c r="U66" s="395"/>
      <c r="V66" s="395"/>
      <c r="W66" s="395"/>
    </row>
    <row r="67" spans="2:23" x14ac:dyDescent="0.35">
      <c r="I67" s="467"/>
      <c r="J67" s="468"/>
    </row>
    <row r="68" spans="2:23" x14ac:dyDescent="0.35">
      <c r="I68" s="467"/>
      <c r="J68" s="386"/>
    </row>
    <row r="70" spans="2:23" x14ac:dyDescent="0.35">
      <c r="I70" s="467"/>
      <c r="J70" s="386"/>
      <c r="K70" s="467"/>
    </row>
  </sheetData>
  <sheetProtection insertRows="0" autoFilter="0" pivotTables="0"/>
  <mergeCells count="38">
    <mergeCell ref="A34:A35"/>
    <mergeCell ref="A37:A38"/>
    <mergeCell ref="A40:A41"/>
    <mergeCell ref="A43:A44"/>
    <mergeCell ref="A46:A47"/>
    <mergeCell ref="A49:A52"/>
    <mergeCell ref="A14:A15"/>
    <mergeCell ref="A17:A18"/>
    <mergeCell ref="A20:A21"/>
    <mergeCell ref="A23:A26"/>
    <mergeCell ref="A28:A29"/>
    <mergeCell ref="A31:A32"/>
    <mergeCell ref="N11:N13"/>
    <mergeCell ref="P11:V11"/>
    <mergeCell ref="W11:X12"/>
    <mergeCell ref="P12:P13"/>
    <mergeCell ref="Q12:R12"/>
    <mergeCell ref="S12:S13"/>
    <mergeCell ref="T12:T13"/>
    <mergeCell ref="U12:U13"/>
    <mergeCell ref="V12:V13"/>
    <mergeCell ref="A8:C8"/>
    <mergeCell ref="D8:F8"/>
    <mergeCell ref="H8:I8"/>
    <mergeCell ref="J8:L8"/>
    <mergeCell ref="A11:A13"/>
    <mergeCell ref="B11:E12"/>
    <mergeCell ref="F11:F13"/>
    <mergeCell ref="H11:K12"/>
    <mergeCell ref="L11:L13"/>
    <mergeCell ref="A1:X1"/>
    <mergeCell ref="U2:V2"/>
    <mergeCell ref="A3:X3"/>
    <mergeCell ref="A5:X5"/>
    <mergeCell ref="A7:C7"/>
    <mergeCell ref="D7:F7"/>
    <mergeCell ref="H7:I7"/>
    <mergeCell ref="J7:L7"/>
  </mergeCells>
  <printOptions horizontalCentered="1"/>
  <pageMargins left="0.19685039370078741" right="0.78740157480314965" top="0.55118110236220474" bottom="0.78740157480314965" header="0.19685039370078741" footer="0.27559055118110237"/>
  <pageSetup paperSize="5" scale="50" fitToWidth="0" fitToHeight="0" orientation="landscape" r:id="rId1"/>
  <headerFooter scaleWithDoc="0">
    <oddFooter>&amp;CPágina &amp;P de &amp;N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73583-18B8-4121-8598-713F6458BB82}">
  <dimension ref="A1:X66"/>
  <sheetViews>
    <sheetView showWhiteSpace="0" view="pageBreakPreview" topLeftCell="A28" zoomScale="75" zoomScaleNormal="70" zoomScaleSheetLayoutView="75" zoomScalePageLayoutView="60" workbookViewId="0">
      <selection activeCell="AB37" sqref="AB37"/>
    </sheetView>
  </sheetViews>
  <sheetFormatPr baseColWidth="10" defaultColWidth="0" defaultRowHeight="14.5" x14ac:dyDescent="0.35"/>
  <cols>
    <col min="1" max="1" width="16.7265625" style="2" customWidth="1"/>
    <col min="2" max="6" width="15.453125" style="2" customWidth="1"/>
    <col min="7" max="7" width="2" style="2" customWidth="1"/>
    <col min="8" max="8" width="11.7265625" style="2" customWidth="1"/>
    <col min="9" max="9" width="13.7265625" style="2" customWidth="1"/>
    <col min="10" max="10" width="17.1796875" style="2" customWidth="1"/>
    <col min="11" max="11" width="14.7265625" style="2" customWidth="1"/>
    <col min="12" max="12" width="15.453125" style="2" customWidth="1"/>
    <col min="13" max="13" width="2" style="2" customWidth="1"/>
    <col min="14" max="14" width="16.7265625" style="2" customWidth="1"/>
    <col min="15" max="15" width="2" style="2" customWidth="1"/>
    <col min="16" max="16" width="15" style="2" customWidth="1"/>
    <col min="17" max="17" width="8.54296875" style="2" customWidth="1"/>
    <col min="18" max="18" width="19.54296875" style="2" customWidth="1"/>
    <col min="19" max="19" width="13.81640625" style="2" customWidth="1"/>
    <col min="20" max="20" width="18.26953125" style="2" customWidth="1"/>
    <col min="21" max="21" width="14.453125" style="2" customWidth="1"/>
    <col min="22" max="22" width="16.7265625" style="2" bestFit="1" customWidth="1"/>
    <col min="23" max="23" width="13.453125" style="2" customWidth="1"/>
    <col min="24" max="24" width="12.1796875" style="2" customWidth="1"/>
    <col min="25" max="4576" width="5" style="2" customWidth="1"/>
    <col min="4577" max="4577" width="13" style="2" customWidth="1"/>
    <col min="4578" max="4578" width="17.1796875" style="2" customWidth="1"/>
    <col min="4579" max="4825" width="0" style="2" hidden="1"/>
    <col min="4826" max="4826" width="19.26953125" style="2" customWidth="1"/>
    <col min="4827" max="4827" width="18.1796875" style="2" customWidth="1"/>
    <col min="4828" max="4828" width="16.54296875" style="2" customWidth="1"/>
    <col min="4829" max="4829" width="13.26953125" style="2" customWidth="1"/>
    <col min="4830" max="4830" width="18" style="2" customWidth="1"/>
    <col min="4831" max="4831" width="17.26953125" style="2" customWidth="1"/>
    <col min="4832" max="4832" width="15.54296875" style="2" customWidth="1"/>
    <col min="4833" max="4833" width="13" style="2" customWidth="1"/>
    <col min="4834" max="4834" width="17.1796875" style="2" customWidth="1"/>
    <col min="4835" max="5081" width="0" style="2" hidden="1"/>
    <col min="5082" max="5082" width="19.26953125" style="2" customWidth="1"/>
    <col min="5083" max="5083" width="18.1796875" style="2" customWidth="1"/>
    <col min="5084" max="5084" width="16.54296875" style="2" customWidth="1"/>
    <col min="5085" max="5085" width="13.26953125" style="2" customWidth="1"/>
    <col min="5086" max="5086" width="18" style="2" customWidth="1"/>
    <col min="5087" max="5087" width="17.26953125" style="2" customWidth="1"/>
    <col min="5088" max="5088" width="15.54296875" style="2" customWidth="1"/>
    <col min="5089" max="5089" width="13" style="2" customWidth="1"/>
    <col min="5090" max="5090" width="17.1796875" style="2" customWidth="1"/>
    <col min="5091" max="5337" width="0" style="2" hidden="1"/>
    <col min="5338" max="5338" width="19.26953125" style="2" customWidth="1"/>
    <col min="5339" max="5339" width="18.1796875" style="2" customWidth="1"/>
    <col min="5340" max="5340" width="16.54296875" style="2" customWidth="1"/>
    <col min="5341" max="5341" width="13.26953125" style="2" customWidth="1"/>
    <col min="5342" max="5342" width="18" style="2" customWidth="1"/>
    <col min="5343" max="5343" width="17.26953125" style="2" customWidth="1"/>
    <col min="5344" max="5344" width="15.54296875" style="2" customWidth="1"/>
    <col min="5345" max="5345" width="13" style="2" customWidth="1"/>
    <col min="5346" max="5346" width="17.1796875" style="2" customWidth="1"/>
    <col min="5347" max="5593" width="0" style="2" hidden="1"/>
    <col min="5594" max="5594" width="19.26953125" style="2" customWidth="1"/>
    <col min="5595" max="5595" width="18.1796875" style="2" customWidth="1"/>
    <col min="5596" max="5596" width="16.54296875" style="2" customWidth="1"/>
    <col min="5597" max="5597" width="13.26953125" style="2" customWidth="1"/>
    <col min="5598" max="5598" width="18" style="2" customWidth="1"/>
    <col min="5599" max="5599" width="17.26953125" style="2" customWidth="1"/>
    <col min="5600" max="5600" width="15.54296875" style="2" customWidth="1"/>
    <col min="5601" max="5601" width="13" style="2" customWidth="1"/>
    <col min="5602" max="5602" width="17.1796875" style="2" customWidth="1"/>
    <col min="5603" max="5849" width="0" style="2" hidden="1"/>
    <col min="5850" max="5850" width="19.26953125" style="2" customWidth="1"/>
    <col min="5851" max="5851" width="18.1796875" style="2" customWidth="1"/>
    <col min="5852" max="5852" width="16.54296875" style="2" customWidth="1"/>
    <col min="5853" max="5853" width="13.26953125" style="2" customWidth="1"/>
    <col min="5854" max="5854" width="18" style="2" customWidth="1"/>
    <col min="5855" max="5855" width="17.26953125" style="2" customWidth="1"/>
    <col min="5856" max="5856" width="15.54296875" style="2" customWidth="1"/>
    <col min="5857" max="5857" width="13" style="2" customWidth="1"/>
    <col min="5858" max="5858" width="17.1796875" style="2" customWidth="1"/>
    <col min="5859" max="6105" width="0" style="2" hidden="1"/>
    <col min="6106" max="6106" width="19.26953125" style="2" customWidth="1"/>
    <col min="6107" max="6107" width="18.1796875" style="2" customWidth="1"/>
    <col min="6108" max="6108" width="16.54296875" style="2" customWidth="1"/>
    <col min="6109" max="6109" width="13.26953125" style="2" customWidth="1"/>
    <col min="6110" max="6110" width="18" style="2" customWidth="1"/>
    <col min="6111" max="6111" width="17.26953125" style="2" customWidth="1"/>
    <col min="6112" max="6112" width="15.54296875" style="2" customWidth="1"/>
    <col min="6113" max="6113" width="13" style="2" customWidth="1"/>
    <col min="6114" max="6114" width="17.1796875" style="2" customWidth="1"/>
    <col min="6115" max="6361" width="0" style="2" hidden="1"/>
    <col min="6362" max="6362" width="19.26953125" style="2" customWidth="1"/>
    <col min="6363" max="6363" width="18.1796875" style="2" customWidth="1"/>
    <col min="6364" max="6364" width="16.54296875" style="2" customWidth="1"/>
    <col min="6365" max="6365" width="13.26953125" style="2" customWidth="1"/>
    <col min="6366" max="6366" width="18" style="2" customWidth="1"/>
    <col min="6367" max="6367" width="17.26953125" style="2" customWidth="1"/>
    <col min="6368" max="6368" width="15.54296875" style="2" customWidth="1"/>
    <col min="6369" max="6369" width="13" style="2" customWidth="1"/>
    <col min="6370" max="6370" width="17.1796875" style="2" customWidth="1"/>
    <col min="6371" max="6617" width="0" style="2" hidden="1"/>
    <col min="6618" max="6618" width="19.26953125" style="2" customWidth="1"/>
    <col min="6619" max="6619" width="18.1796875" style="2" customWidth="1"/>
    <col min="6620" max="6620" width="16.54296875" style="2" customWidth="1"/>
    <col min="6621" max="6621" width="13.26953125" style="2" customWidth="1"/>
    <col min="6622" max="6622" width="18" style="2" customWidth="1"/>
    <col min="6623" max="6623" width="17.26953125" style="2" customWidth="1"/>
    <col min="6624" max="6624" width="15.54296875" style="2" customWidth="1"/>
    <col min="6625" max="6625" width="13" style="2" customWidth="1"/>
    <col min="6626" max="6626" width="17.1796875" style="2" customWidth="1"/>
    <col min="6627" max="6873" width="0" style="2" hidden="1"/>
    <col min="6874" max="6874" width="19.26953125" style="2" customWidth="1"/>
    <col min="6875" max="6875" width="18.1796875" style="2" customWidth="1"/>
    <col min="6876" max="6876" width="16.54296875" style="2" customWidth="1"/>
    <col min="6877" max="6877" width="13.26953125" style="2" customWidth="1"/>
    <col min="6878" max="6878" width="18" style="2" customWidth="1"/>
    <col min="6879" max="6879" width="17.26953125" style="2" customWidth="1"/>
    <col min="6880" max="6880" width="15.54296875" style="2" customWidth="1"/>
    <col min="6881" max="6881" width="13" style="2" customWidth="1"/>
    <col min="6882" max="6882" width="17.1796875" style="2" customWidth="1"/>
    <col min="6883" max="7129" width="0" style="2" hidden="1"/>
    <col min="7130" max="7130" width="19.26953125" style="2" customWidth="1"/>
    <col min="7131" max="7131" width="18.1796875" style="2" customWidth="1"/>
    <col min="7132" max="7132" width="16.54296875" style="2" customWidth="1"/>
    <col min="7133" max="7133" width="13.26953125" style="2" customWidth="1"/>
    <col min="7134" max="7134" width="18" style="2" customWidth="1"/>
    <col min="7135" max="7135" width="17.26953125" style="2" customWidth="1"/>
    <col min="7136" max="7136" width="15.54296875" style="2" customWidth="1"/>
    <col min="7137" max="7137" width="13" style="2" customWidth="1"/>
    <col min="7138" max="7138" width="17.1796875" style="2" customWidth="1"/>
    <col min="7139" max="7385" width="0" style="2" hidden="1"/>
    <col min="7386" max="7386" width="19.26953125" style="2" customWidth="1"/>
    <col min="7387" max="7387" width="18.1796875" style="2" customWidth="1"/>
    <col min="7388" max="7388" width="16.54296875" style="2" customWidth="1"/>
    <col min="7389" max="7389" width="13.26953125" style="2" customWidth="1"/>
    <col min="7390" max="7390" width="18" style="2" customWidth="1"/>
    <col min="7391" max="7391" width="17.26953125" style="2" customWidth="1"/>
    <col min="7392" max="7392" width="15.54296875" style="2" customWidth="1"/>
    <col min="7393" max="7393" width="13" style="2" customWidth="1"/>
    <col min="7394" max="7394" width="17.1796875" style="2" customWidth="1"/>
    <col min="7395" max="7641" width="0" style="2" hidden="1"/>
    <col min="7642" max="7642" width="19.26953125" style="2" customWidth="1"/>
    <col min="7643" max="7643" width="18.1796875" style="2" customWidth="1"/>
    <col min="7644" max="7644" width="16.54296875" style="2" customWidth="1"/>
    <col min="7645" max="7645" width="13.26953125" style="2" customWidth="1"/>
    <col min="7646" max="7646" width="18" style="2" customWidth="1"/>
    <col min="7647" max="7647" width="17.26953125" style="2" customWidth="1"/>
    <col min="7648" max="7648" width="15.54296875" style="2" customWidth="1"/>
    <col min="7649" max="7649" width="13" style="2" customWidth="1"/>
    <col min="7650" max="7650" width="17.1796875" style="2" customWidth="1"/>
    <col min="7651" max="7897" width="0" style="2" hidden="1"/>
    <col min="7898" max="7898" width="19.26953125" style="2" customWidth="1"/>
    <col min="7899" max="7899" width="18.1796875" style="2" customWidth="1"/>
    <col min="7900" max="7900" width="16.54296875" style="2" customWidth="1"/>
    <col min="7901" max="7901" width="13.26953125" style="2" customWidth="1"/>
    <col min="7902" max="7902" width="18" style="2" customWidth="1"/>
    <col min="7903" max="7903" width="17.26953125" style="2" customWidth="1"/>
    <col min="7904" max="7904" width="15.54296875" style="2" customWidth="1"/>
    <col min="7905" max="7905" width="13" style="2" customWidth="1"/>
    <col min="7906" max="7906" width="17.1796875" style="2" customWidth="1"/>
    <col min="7907" max="8153" width="0" style="2" hidden="1"/>
    <col min="8154" max="8154" width="19.26953125" style="2" customWidth="1"/>
    <col min="8155" max="8155" width="18.1796875" style="2" customWidth="1"/>
    <col min="8156" max="8156" width="16.54296875" style="2" customWidth="1"/>
    <col min="8157" max="8157" width="13.26953125" style="2" customWidth="1"/>
    <col min="8158" max="8158" width="18" style="2" customWidth="1"/>
    <col min="8159" max="8159" width="17.26953125" style="2" customWidth="1"/>
    <col min="8160" max="8160" width="15.54296875" style="2" customWidth="1"/>
    <col min="8161" max="8161" width="13" style="2" customWidth="1"/>
    <col min="8162" max="8162" width="17.1796875" style="2" customWidth="1"/>
    <col min="8163" max="8409" width="0" style="2" hidden="1"/>
    <col min="8410" max="8410" width="19.26953125" style="2" customWidth="1"/>
    <col min="8411" max="8411" width="18.1796875" style="2" customWidth="1"/>
    <col min="8412" max="8412" width="16.54296875" style="2" customWidth="1"/>
    <col min="8413" max="8413" width="13.26953125" style="2" customWidth="1"/>
    <col min="8414" max="8414" width="18" style="2" customWidth="1"/>
    <col min="8415" max="8415" width="17.26953125" style="2" customWidth="1"/>
    <col min="8416" max="8416" width="15.54296875" style="2" customWidth="1"/>
    <col min="8417" max="8417" width="13" style="2" customWidth="1"/>
    <col min="8418" max="8418" width="17.1796875" style="2" customWidth="1"/>
    <col min="8419" max="8665" width="0" style="2" hidden="1"/>
    <col min="8666" max="8666" width="19.26953125" style="2" customWidth="1"/>
    <col min="8667" max="8667" width="18.1796875" style="2" customWidth="1"/>
    <col min="8668" max="8668" width="16.54296875" style="2" customWidth="1"/>
    <col min="8669" max="8669" width="13.26953125" style="2" customWidth="1"/>
    <col min="8670" max="8670" width="18" style="2" customWidth="1"/>
    <col min="8671" max="8671" width="17.26953125" style="2" customWidth="1"/>
    <col min="8672" max="8672" width="15.54296875" style="2" customWidth="1"/>
    <col min="8673" max="8673" width="13" style="2" customWidth="1"/>
    <col min="8674" max="8674" width="17.1796875" style="2" customWidth="1"/>
    <col min="8675" max="8921" width="0" style="2" hidden="1"/>
    <col min="8922" max="8922" width="19.26953125" style="2" customWidth="1"/>
    <col min="8923" max="8923" width="18.1796875" style="2" customWidth="1"/>
    <col min="8924" max="8924" width="16.54296875" style="2" customWidth="1"/>
    <col min="8925" max="8925" width="13.26953125" style="2" customWidth="1"/>
    <col min="8926" max="8926" width="18" style="2" customWidth="1"/>
    <col min="8927" max="8927" width="17.26953125" style="2" customWidth="1"/>
    <col min="8928" max="8928" width="15.54296875" style="2" customWidth="1"/>
    <col min="8929" max="8929" width="13" style="2" customWidth="1"/>
    <col min="8930" max="8930" width="17.1796875" style="2" customWidth="1"/>
    <col min="8931" max="9177" width="0" style="2" hidden="1"/>
    <col min="9178" max="9178" width="19.26953125" style="2" customWidth="1"/>
    <col min="9179" max="9179" width="18.1796875" style="2" customWidth="1"/>
    <col min="9180" max="9180" width="16.54296875" style="2" customWidth="1"/>
    <col min="9181" max="9181" width="13.26953125" style="2" customWidth="1"/>
    <col min="9182" max="9182" width="18" style="2" customWidth="1"/>
    <col min="9183" max="9183" width="17.26953125" style="2" customWidth="1"/>
    <col min="9184" max="9184" width="15.54296875" style="2" customWidth="1"/>
    <col min="9185" max="9185" width="13" style="2" customWidth="1"/>
    <col min="9186" max="9186" width="17.1796875" style="2" customWidth="1"/>
    <col min="9187" max="9433" width="0" style="2" hidden="1"/>
    <col min="9434" max="9434" width="19.26953125" style="2" customWidth="1"/>
    <col min="9435" max="9435" width="18.1796875" style="2" customWidth="1"/>
    <col min="9436" max="9436" width="16.54296875" style="2" customWidth="1"/>
    <col min="9437" max="9437" width="13.26953125" style="2" customWidth="1"/>
    <col min="9438" max="9438" width="18" style="2" customWidth="1"/>
    <col min="9439" max="9439" width="17.26953125" style="2" customWidth="1"/>
    <col min="9440" max="9440" width="15.54296875" style="2" customWidth="1"/>
    <col min="9441" max="9441" width="13" style="2" customWidth="1"/>
    <col min="9442" max="9442" width="17.1796875" style="2" customWidth="1"/>
    <col min="9443" max="9689" width="0" style="2" hidden="1"/>
    <col min="9690" max="9690" width="19.26953125" style="2" customWidth="1"/>
    <col min="9691" max="9691" width="18.1796875" style="2" customWidth="1"/>
    <col min="9692" max="9692" width="16.54296875" style="2" customWidth="1"/>
    <col min="9693" max="9693" width="13.26953125" style="2" customWidth="1"/>
    <col min="9694" max="9694" width="18" style="2" customWidth="1"/>
    <col min="9695" max="9695" width="17.26953125" style="2" customWidth="1"/>
    <col min="9696" max="9696" width="15.54296875" style="2" customWidth="1"/>
    <col min="9697" max="9697" width="13" style="2" customWidth="1"/>
    <col min="9698" max="9698" width="17.1796875" style="2" customWidth="1"/>
    <col min="9699" max="9945" width="0" style="2" hidden="1"/>
    <col min="9946" max="9946" width="19.26953125" style="2" customWidth="1"/>
    <col min="9947" max="9947" width="18.1796875" style="2" customWidth="1"/>
    <col min="9948" max="9948" width="16.54296875" style="2" customWidth="1"/>
    <col min="9949" max="9949" width="13.26953125" style="2" customWidth="1"/>
    <col min="9950" max="9950" width="18" style="2" customWidth="1"/>
    <col min="9951" max="9951" width="17.26953125" style="2" customWidth="1"/>
    <col min="9952" max="9952" width="15.54296875" style="2" customWidth="1"/>
    <col min="9953" max="9953" width="13" style="2" customWidth="1"/>
    <col min="9954" max="9954" width="17.1796875" style="2" customWidth="1"/>
    <col min="9955" max="10201" width="0" style="2" hidden="1"/>
    <col min="10202" max="10202" width="19.26953125" style="2" customWidth="1"/>
    <col min="10203" max="10203" width="18.1796875" style="2" customWidth="1"/>
    <col min="10204" max="10204" width="16.54296875" style="2" customWidth="1"/>
    <col min="10205" max="10205" width="13.26953125" style="2" customWidth="1"/>
    <col min="10206" max="10206" width="18" style="2" customWidth="1"/>
    <col min="10207" max="10207" width="17.26953125" style="2" customWidth="1"/>
    <col min="10208" max="10208" width="15.54296875" style="2" customWidth="1"/>
    <col min="10209" max="10209" width="13" style="2" customWidth="1"/>
    <col min="10210" max="10210" width="17.1796875" style="2" customWidth="1"/>
    <col min="10211" max="10457" width="0" style="2" hidden="1"/>
    <col min="10458" max="10458" width="19.26953125" style="2" customWidth="1"/>
    <col min="10459" max="10459" width="18.1796875" style="2" customWidth="1"/>
    <col min="10460" max="10460" width="16.54296875" style="2" customWidth="1"/>
    <col min="10461" max="10461" width="13.26953125" style="2" customWidth="1"/>
    <col min="10462" max="10462" width="18" style="2" customWidth="1"/>
    <col min="10463" max="10463" width="17.26953125" style="2" customWidth="1"/>
    <col min="10464" max="10464" width="15.54296875" style="2" customWidth="1"/>
    <col min="10465" max="10465" width="13" style="2" customWidth="1"/>
    <col min="10466" max="10466" width="17.1796875" style="2" customWidth="1"/>
    <col min="10467" max="10713" width="0" style="2" hidden="1"/>
    <col min="10714" max="10714" width="19.26953125" style="2" customWidth="1"/>
    <col min="10715" max="10715" width="18.1796875" style="2" customWidth="1"/>
    <col min="10716" max="10716" width="16.54296875" style="2" customWidth="1"/>
    <col min="10717" max="10717" width="13.26953125" style="2" customWidth="1"/>
    <col min="10718" max="10718" width="18" style="2" customWidth="1"/>
    <col min="10719" max="10719" width="17.26953125" style="2" customWidth="1"/>
    <col min="10720" max="10720" width="15.54296875" style="2" customWidth="1"/>
    <col min="10721" max="10721" width="13" style="2" customWidth="1"/>
    <col min="10722" max="10722" width="17.1796875" style="2" customWidth="1"/>
    <col min="10723" max="10969" width="0" style="2" hidden="1"/>
    <col min="10970" max="10970" width="19.26953125" style="2" customWidth="1"/>
    <col min="10971" max="10971" width="18.1796875" style="2" customWidth="1"/>
    <col min="10972" max="10972" width="16.54296875" style="2" customWidth="1"/>
    <col min="10973" max="10973" width="13.26953125" style="2" customWidth="1"/>
    <col min="10974" max="10974" width="18" style="2" customWidth="1"/>
    <col min="10975" max="10975" width="17.26953125" style="2" customWidth="1"/>
    <col min="10976" max="10976" width="15.54296875" style="2" customWidth="1"/>
    <col min="10977" max="10977" width="13" style="2" customWidth="1"/>
    <col min="10978" max="10978" width="17.1796875" style="2" customWidth="1"/>
    <col min="10979" max="11225" width="0" style="2" hidden="1"/>
    <col min="11226" max="11226" width="19.26953125" style="2" customWidth="1"/>
    <col min="11227" max="11227" width="18.1796875" style="2" customWidth="1"/>
    <col min="11228" max="11228" width="16.54296875" style="2" customWidth="1"/>
    <col min="11229" max="11229" width="13.26953125" style="2" customWidth="1"/>
    <col min="11230" max="11230" width="18" style="2" customWidth="1"/>
    <col min="11231" max="11231" width="17.26953125" style="2" customWidth="1"/>
    <col min="11232" max="11232" width="15.54296875" style="2" customWidth="1"/>
    <col min="11233" max="11233" width="13" style="2" customWidth="1"/>
    <col min="11234" max="11234" width="17.1796875" style="2" customWidth="1"/>
    <col min="11235" max="11481" width="0" style="2" hidden="1"/>
    <col min="11482" max="11482" width="19.26953125" style="2" customWidth="1"/>
    <col min="11483" max="11483" width="18.1796875" style="2" customWidth="1"/>
    <col min="11484" max="11484" width="16.54296875" style="2" customWidth="1"/>
    <col min="11485" max="11485" width="13.26953125" style="2" customWidth="1"/>
    <col min="11486" max="11486" width="18" style="2" customWidth="1"/>
    <col min="11487" max="11487" width="17.26953125" style="2" customWidth="1"/>
    <col min="11488" max="11488" width="15.54296875" style="2" customWidth="1"/>
    <col min="11489" max="11489" width="13" style="2" customWidth="1"/>
    <col min="11490" max="11490" width="17.1796875" style="2" customWidth="1"/>
    <col min="11491" max="11737" width="0" style="2" hidden="1"/>
    <col min="11738" max="11738" width="19.26953125" style="2" customWidth="1"/>
    <col min="11739" max="11739" width="18.1796875" style="2" customWidth="1"/>
    <col min="11740" max="11740" width="16.54296875" style="2" customWidth="1"/>
    <col min="11741" max="11741" width="13.26953125" style="2" customWidth="1"/>
    <col min="11742" max="11742" width="18" style="2" customWidth="1"/>
    <col min="11743" max="11743" width="17.26953125" style="2" customWidth="1"/>
    <col min="11744" max="11744" width="15.54296875" style="2" customWidth="1"/>
    <col min="11745" max="11745" width="13" style="2" customWidth="1"/>
    <col min="11746" max="11746" width="17.1796875" style="2" customWidth="1"/>
    <col min="11747" max="11993" width="0" style="2" hidden="1"/>
    <col min="11994" max="11994" width="19.26953125" style="2" customWidth="1"/>
    <col min="11995" max="11995" width="18.1796875" style="2" customWidth="1"/>
    <col min="11996" max="11996" width="16.54296875" style="2" customWidth="1"/>
    <col min="11997" max="11997" width="13.26953125" style="2" customWidth="1"/>
    <col min="11998" max="11998" width="18" style="2" customWidth="1"/>
    <col min="11999" max="11999" width="17.26953125" style="2" customWidth="1"/>
    <col min="12000" max="12000" width="15.54296875" style="2" customWidth="1"/>
    <col min="12001" max="12001" width="13" style="2" customWidth="1"/>
    <col min="12002" max="12002" width="17.1796875" style="2" customWidth="1"/>
    <col min="12003" max="12249" width="0" style="2" hidden="1"/>
    <col min="12250" max="12250" width="19.26953125" style="2" customWidth="1"/>
    <col min="12251" max="12251" width="18.1796875" style="2" customWidth="1"/>
    <col min="12252" max="12252" width="16.54296875" style="2" customWidth="1"/>
    <col min="12253" max="12253" width="13.26953125" style="2" customWidth="1"/>
    <col min="12254" max="12254" width="18" style="2" customWidth="1"/>
    <col min="12255" max="12255" width="17.26953125" style="2" customWidth="1"/>
    <col min="12256" max="12256" width="15.54296875" style="2" customWidth="1"/>
    <col min="12257" max="12257" width="13" style="2" customWidth="1"/>
    <col min="12258" max="12258" width="17.1796875" style="2" customWidth="1"/>
    <col min="12259" max="12505" width="0" style="2" hidden="1"/>
    <col min="12506" max="12506" width="19.26953125" style="2" customWidth="1"/>
    <col min="12507" max="12507" width="18.1796875" style="2" customWidth="1"/>
    <col min="12508" max="12508" width="16.54296875" style="2" customWidth="1"/>
    <col min="12509" max="12509" width="13.26953125" style="2" customWidth="1"/>
    <col min="12510" max="12510" width="18" style="2" customWidth="1"/>
    <col min="12511" max="12511" width="17.26953125" style="2" customWidth="1"/>
    <col min="12512" max="12512" width="15.54296875" style="2" customWidth="1"/>
    <col min="12513" max="12513" width="13" style="2" customWidth="1"/>
    <col min="12514" max="12514" width="17.1796875" style="2" customWidth="1"/>
    <col min="12515" max="12761" width="0" style="2" hidden="1"/>
    <col min="12762" max="12762" width="19.26953125" style="2" customWidth="1"/>
    <col min="12763" max="12763" width="18.1796875" style="2" customWidth="1"/>
    <col min="12764" max="12764" width="16.54296875" style="2" customWidth="1"/>
    <col min="12765" max="12765" width="13.26953125" style="2" customWidth="1"/>
    <col min="12766" max="12766" width="18" style="2" customWidth="1"/>
    <col min="12767" max="12767" width="17.26953125" style="2" customWidth="1"/>
    <col min="12768" max="12768" width="15.54296875" style="2" customWidth="1"/>
    <col min="12769" max="12769" width="13" style="2" customWidth="1"/>
    <col min="12770" max="12770" width="17.1796875" style="2" customWidth="1"/>
    <col min="12771" max="13017" width="0" style="2" hidden="1"/>
    <col min="13018" max="13018" width="19.26953125" style="2" customWidth="1"/>
    <col min="13019" max="13019" width="18.1796875" style="2" customWidth="1"/>
    <col min="13020" max="13020" width="16.54296875" style="2" customWidth="1"/>
    <col min="13021" max="13021" width="13.26953125" style="2" customWidth="1"/>
    <col min="13022" max="13022" width="18" style="2" customWidth="1"/>
    <col min="13023" max="13023" width="17.26953125" style="2" customWidth="1"/>
    <col min="13024" max="13024" width="15.54296875" style="2" customWidth="1"/>
    <col min="13025" max="13025" width="13" style="2" customWidth="1"/>
    <col min="13026" max="13026" width="17.1796875" style="2" customWidth="1"/>
    <col min="13027" max="13273" width="0" style="2" hidden="1"/>
    <col min="13274" max="13274" width="19.26953125" style="2" customWidth="1"/>
    <col min="13275" max="13275" width="18.1796875" style="2" customWidth="1"/>
    <col min="13276" max="13276" width="16.54296875" style="2" customWidth="1"/>
    <col min="13277" max="13277" width="13.26953125" style="2" customWidth="1"/>
    <col min="13278" max="13278" width="18" style="2" customWidth="1"/>
    <col min="13279" max="13279" width="17.26953125" style="2" customWidth="1"/>
    <col min="13280" max="13280" width="15.54296875" style="2" customWidth="1"/>
    <col min="13281" max="13281" width="13" style="2" customWidth="1"/>
    <col min="13282" max="13282" width="17.1796875" style="2" customWidth="1"/>
    <col min="13283" max="13529" width="0" style="2" hidden="1"/>
    <col min="13530" max="13530" width="19.26953125" style="2" customWidth="1"/>
    <col min="13531" max="13531" width="18.1796875" style="2" customWidth="1"/>
    <col min="13532" max="13532" width="16.54296875" style="2" customWidth="1"/>
    <col min="13533" max="13533" width="13.26953125" style="2" customWidth="1"/>
    <col min="13534" max="13534" width="18" style="2" customWidth="1"/>
    <col min="13535" max="13535" width="17.26953125" style="2" customWidth="1"/>
    <col min="13536" max="13536" width="15.54296875" style="2" customWidth="1"/>
    <col min="13537" max="13537" width="13" style="2" customWidth="1"/>
    <col min="13538" max="13538" width="17.1796875" style="2" customWidth="1"/>
    <col min="13539" max="13785" width="0" style="2" hidden="1"/>
    <col min="13786" max="13786" width="19.26953125" style="2" customWidth="1"/>
    <col min="13787" max="13787" width="18.1796875" style="2" customWidth="1"/>
    <col min="13788" max="13788" width="16.54296875" style="2" customWidth="1"/>
    <col min="13789" max="13789" width="13.26953125" style="2" customWidth="1"/>
    <col min="13790" max="13790" width="18" style="2" customWidth="1"/>
    <col min="13791" max="13791" width="17.26953125" style="2" customWidth="1"/>
    <col min="13792" max="13792" width="15.54296875" style="2" customWidth="1"/>
    <col min="13793" max="13793" width="13" style="2" customWidth="1"/>
    <col min="13794" max="13794" width="17.1796875" style="2" customWidth="1"/>
    <col min="13795" max="14041" width="0" style="2" hidden="1"/>
    <col min="14042" max="14042" width="19.26953125" style="2" customWidth="1"/>
    <col min="14043" max="14043" width="18.1796875" style="2" customWidth="1"/>
    <col min="14044" max="14044" width="16.54296875" style="2" customWidth="1"/>
    <col min="14045" max="14045" width="13.26953125" style="2" customWidth="1"/>
    <col min="14046" max="14046" width="18" style="2" customWidth="1"/>
    <col min="14047" max="14047" width="17.26953125" style="2" customWidth="1"/>
    <col min="14048" max="14048" width="15.54296875" style="2" customWidth="1"/>
    <col min="14049" max="14049" width="13" style="2" customWidth="1"/>
    <col min="14050" max="14050" width="17.1796875" style="2" customWidth="1"/>
    <col min="14051" max="14297" width="0" style="2" hidden="1"/>
    <col min="14298" max="14298" width="19.26953125" style="2" customWidth="1"/>
    <col min="14299" max="14299" width="18.1796875" style="2" customWidth="1"/>
    <col min="14300" max="14300" width="16.54296875" style="2" customWidth="1"/>
    <col min="14301" max="14301" width="13.26953125" style="2" customWidth="1"/>
    <col min="14302" max="14302" width="18" style="2" customWidth="1"/>
    <col min="14303" max="14303" width="17.26953125" style="2" customWidth="1"/>
    <col min="14304" max="14304" width="15.54296875" style="2" customWidth="1"/>
    <col min="14305" max="14305" width="13" style="2" customWidth="1"/>
    <col min="14306" max="14306" width="17.1796875" style="2" customWidth="1"/>
    <col min="14307" max="14553" width="0" style="2" hidden="1"/>
    <col min="14554" max="14554" width="19.26953125" style="2" customWidth="1"/>
    <col min="14555" max="14555" width="18.1796875" style="2" customWidth="1"/>
    <col min="14556" max="14556" width="16.54296875" style="2" customWidth="1"/>
    <col min="14557" max="14557" width="13.26953125" style="2" customWidth="1"/>
    <col min="14558" max="14558" width="18" style="2" customWidth="1"/>
    <col min="14559" max="14559" width="17.26953125" style="2" customWidth="1"/>
    <col min="14560" max="14560" width="15.54296875" style="2" customWidth="1"/>
    <col min="14561" max="14561" width="13" style="2" customWidth="1"/>
    <col min="14562" max="14562" width="17.1796875" style="2" customWidth="1"/>
    <col min="14563" max="14809" width="0" style="2" hidden="1"/>
    <col min="14810" max="14810" width="19.26953125" style="2" customWidth="1"/>
    <col min="14811" max="14811" width="18.1796875" style="2" customWidth="1"/>
    <col min="14812" max="14812" width="16.54296875" style="2" customWidth="1"/>
    <col min="14813" max="14813" width="13.26953125" style="2" customWidth="1"/>
    <col min="14814" max="14814" width="18" style="2" customWidth="1"/>
    <col min="14815" max="14815" width="17.26953125" style="2" customWidth="1"/>
    <col min="14816" max="14816" width="15.54296875" style="2" customWidth="1"/>
    <col min="14817" max="14817" width="13" style="2" customWidth="1"/>
    <col min="14818" max="14818" width="17.1796875" style="2" customWidth="1"/>
    <col min="14819" max="15065" width="0" style="2" hidden="1"/>
    <col min="15066" max="15066" width="19.26953125" style="2" customWidth="1"/>
    <col min="15067" max="15067" width="18.1796875" style="2" customWidth="1"/>
    <col min="15068" max="15068" width="16.54296875" style="2" customWidth="1"/>
    <col min="15069" max="15069" width="13.26953125" style="2" customWidth="1"/>
    <col min="15070" max="15070" width="18" style="2" customWidth="1"/>
    <col min="15071" max="15071" width="17.26953125" style="2" customWidth="1"/>
    <col min="15072" max="15072" width="15.54296875" style="2" customWidth="1"/>
    <col min="15073" max="15073" width="13" style="2" customWidth="1"/>
    <col min="15074" max="15074" width="17.1796875" style="2" customWidth="1"/>
    <col min="15075" max="15321" width="0" style="2" hidden="1"/>
    <col min="15322" max="15322" width="19.26953125" style="2" customWidth="1"/>
    <col min="15323" max="15323" width="18.1796875" style="2" customWidth="1"/>
    <col min="15324" max="15324" width="16.54296875" style="2" customWidth="1"/>
    <col min="15325" max="15325" width="13.26953125" style="2" customWidth="1"/>
    <col min="15326" max="15326" width="18" style="2" customWidth="1"/>
    <col min="15327" max="15327" width="17.26953125" style="2" customWidth="1"/>
    <col min="15328" max="15328" width="15.54296875" style="2" customWidth="1"/>
    <col min="15329" max="15329" width="13" style="2" customWidth="1"/>
    <col min="15330" max="15330" width="17.1796875" style="2" customWidth="1"/>
    <col min="15331" max="15577" width="0" style="2" hidden="1"/>
    <col min="15578" max="15578" width="19.26953125" style="2" customWidth="1"/>
    <col min="15579" max="15579" width="18.1796875" style="2" customWidth="1"/>
    <col min="15580" max="15580" width="16.54296875" style="2" customWidth="1"/>
    <col min="15581" max="15581" width="13.26953125" style="2" customWidth="1"/>
    <col min="15582" max="15582" width="18" style="2" customWidth="1"/>
    <col min="15583" max="15583" width="17.26953125" style="2" customWidth="1"/>
    <col min="15584" max="15584" width="15.54296875" style="2" customWidth="1"/>
    <col min="15585" max="15585" width="13" style="2" customWidth="1"/>
    <col min="15586" max="15586" width="17.1796875" style="2" customWidth="1"/>
    <col min="15587" max="15833" width="0" style="2" hidden="1"/>
    <col min="15834" max="15834" width="19.26953125" style="2" customWidth="1"/>
    <col min="15835" max="15835" width="18.1796875" style="2" customWidth="1"/>
    <col min="15836" max="15836" width="16.54296875" style="2" customWidth="1"/>
    <col min="15837" max="15837" width="13.26953125" style="2" customWidth="1"/>
    <col min="15838" max="15838" width="18" style="2" customWidth="1"/>
    <col min="15839" max="15839" width="17.26953125" style="2" customWidth="1"/>
    <col min="15840" max="15840" width="15.54296875" style="2" customWidth="1"/>
    <col min="15841" max="15841" width="13" style="2" customWidth="1"/>
    <col min="15842" max="15842" width="17.1796875" style="2" customWidth="1"/>
    <col min="15843" max="16089" width="0" style="2" hidden="1"/>
    <col min="16090" max="16090" width="19.26953125" style="2" customWidth="1"/>
    <col min="16091" max="16091" width="18.1796875" style="2" customWidth="1"/>
    <col min="16092" max="16092" width="16.54296875" style="2" customWidth="1"/>
    <col min="16093" max="16093" width="13.26953125" style="2" customWidth="1"/>
    <col min="16094" max="16094" width="18" style="2" customWidth="1"/>
    <col min="16095" max="16095" width="17.26953125" style="2" customWidth="1"/>
    <col min="16096" max="16096" width="15.54296875" style="2" customWidth="1"/>
    <col min="16097" max="16097" width="13" style="2" customWidth="1"/>
    <col min="16098" max="16098" width="17.1796875" style="2" customWidth="1"/>
    <col min="16099" max="16384" width="0" style="2" hidden="1"/>
  </cols>
  <sheetData>
    <row r="1" spans="1:24" ht="40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469" t="s">
        <v>1</v>
      </c>
      <c r="V2" s="469"/>
      <c r="W2" s="5"/>
    </row>
    <row r="3" spans="1:24" ht="29.25" customHeight="1" x14ac:dyDescent="0.35">
      <c r="A3" s="470" t="s">
        <v>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</row>
    <row r="4" spans="1:24" ht="16" thickBot="1" x14ac:dyDescent="0.4">
      <c r="V4" s="9"/>
      <c r="W4" s="9"/>
    </row>
    <row r="5" spans="1:24" ht="20.5" thickBot="1" x14ac:dyDescent="0.4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 ht="13.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0" x14ac:dyDescent="0.4">
      <c r="A7" s="146" t="s">
        <v>3</v>
      </c>
      <c r="B7" s="146"/>
      <c r="C7" s="146"/>
      <c r="D7" s="147" t="s">
        <v>335</v>
      </c>
      <c r="E7" s="147"/>
      <c r="F7" s="147"/>
      <c r="G7" s="16"/>
      <c r="H7" s="17" t="s">
        <v>5</v>
      </c>
      <c r="I7" s="17"/>
      <c r="J7" s="18">
        <v>7594.89</v>
      </c>
      <c r="K7" s="18"/>
      <c r="L7" s="18"/>
      <c r="M7" s="16"/>
      <c r="N7" s="401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20" x14ac:dyDescent="0.4">
      <c r="A8" s="19" t="s">
        <v>6</v>
      </c>
      <c r="B8" s="19"/>
      <c r="C8" s="19"/>
      <c r="D8" s="148" t="s">
        <v>336</v>
      </c>
      <c r="E8" s="148"/>
      <c r="F8" s="148"/>
      <c r="G8" s="16"/>
      <c r="H8" s="19" t="s">
        <v>8</v>
      </c>
      <c r="I8" s="19"/>
      <c r="J8" s="402">
        <v>10937.59</v>
      </c>
      <c r="K8" s="402"/>
      <c r="L8" s="402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1.25" customHeight="1" x14ac:dyDescent="0.4">
      <c r="A9" s="21"/>
      <c r="B9" s="21"/>
      <c r="C9" s="21"/>
      <c r="D9" s="16"/>
      <c r="E9" s="16"/>
      <c r="F9" s="16"/>
      <c r="G9" s="16"/>
      <c r="H9" s="16"/>
      <c r="I9" s="16"/>
      <c r="J9" s="16"/>
      <c r="K9" s="16"/>
      <c r="L9" s="16"/>
      <c r="M9" s="16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9.75" customHeight="1" thickBot="1" x14ac:dyDescent="0.4">
      <c r="A10" s="22"/>
      <c r="B10" s="23"/>
      <c r="C10" s="23"/>
      <c r="D10" s="24"/>
      <c r="E10" s="23"/>
      <c r="F10" s="24"/>
      <c r="G10" s="25"/>
      <c r="H10" s="26"/>
      <c r="I10" s="26"/>
      <c r="J10" s="27"/>
      <c r="K10" s="26"/>
      <c r="L10" s="24"/>
      <c r="M10" s="23"/>
      <c r="N10" s="28"/>
      <c r="O10" s="23"/>
      <c r="P10" s="23"/>
      <c r="Q10" s="23"/>
      <c r="R10" s="26"/>
      <c r="S10" s="24"/>
      <c r="T10" s="24"/>
      <c r="U10" s="24"/>
      <c r="V10" s="23"/>
      <c r="W10" s="24"/>
      <c r="X10" s="26"/>
    </row>
    <row r="11" spans="1:24" ht="15" thickBot="1" x14ac:dyDescent="0.4">
      <c r="A11" s="29" t="s">
        <v>9</v>
      </c>
      <c r="B11" s="30" t="s">
        <v>10</v>
      </c>
      <c r="C11" s="31"/>
      <c r="D11" s="31"/>
      <c r="E11" s="31"/>
      <c r="F11" s="32" t="s">
        <v>11</v>
      </c>
      <c r="G11" s="33"/>
      <c r="H11" s="30" t="s">
        <v>12</v>
      </c>
      <c r="I11" s="31"/>
      <c r="J11" s="31"/>
      <c r="K11" s="31"/>
      <c r="L11" s="32" t="s">
        <v>13</v>
      </c>
      <c r="M11" s="33"/>
      <c r="N11" s="34" t="s">
        <v>14</v>
      </c>
      <c r="O11" s="33"/>
      <c r="P11" s="35" t="s">
        <v>15</v>
      </c>
      <c r="Q11" s="36"/>
      <c r="R11" s="36"/>
      <c r="S11" s="36"/>
      <c r="T11" s="36"/>
      <c r="U11" s="36"/>
      <c r="V11" s="36"/>
      <c r="W11" s="30" t="s">
        <v>16</v>
      </c>
      <c r="X11" s="37"/>
    </row>
    <row r="12" spans="1:24" ht="24.75" customHeight="1" thickBot="1" x14ac:dyDescent="0.4">
      <c r="A12" s="38"/>
      <c r="B12" s="39"/>
      <c r="C12" s="40"/>
      <c r="D12" s="40"/>
      <c r="E12" s="40"/>
      <c r="F12" s="41"/>
      <c r="G12" s="33"/>
      <c r="H12" s="39"/>
      <c r="I12" s="40"/>
      <c r="J12" s="40"/>
      <c r="K12" s="40"/>
      <c r="L12" s="41"/>
      <c r="M12" s="33"/>
      <c r="N12" s="42"/>
      <c r="O12" s="33"/>
      <c r="P12" s="41" t="s">
        <v>17</v>
      </c>
      <c r="Q12" s="39" t="s">
        <v>18</v>
      </c>
      <c r="R12" s="43"/>
      <c r="S12" s="41" t="s">
        <v>19</v>
      </c>
      <c r="T12" s="41" t="s">
        <v>20</v>
      </c>
      <c r="U12" s="41" t="s">
        <v>21</v>
      </c>
      <c r="V12" s="44" t="s">
        <v>22</v>
      </c>
      <c r="W12" s="39"/>
      <c r="X12" s="43"/>
    </row>
    <row r="13" spans="1:24" ht="48" customHeight="1" thickBot="1" x14ac:dyDescent="0.4">
      <c r="A13" s="38"/>
      <c r="B13" s="45" t="s">
        <v>23</v>
      </c>
      <c r="C13" s="46" t="s">
        <v>24</v>
      </c>
      <c r="D13" s="46" t="s">
        <v>337</v>
      </c>
      <c r="E13" s="47" t="s">
        <v>316</v>
      </c>
      <c r="F13" s="41"/>
      <c r="G13" s="33"/>
      <c r="H13" s="45" t="s">
        <v>23</v>
      </c>
      <c r="I13" s="46" t="s">
        <v>24</v>
      </c>
      <c r="J13" s="46" t="s">
        <v>25</v>
      </c>
      <c r="K13" s="47" t="s">
        <v>26</v>
      </c>
      <c r="L13" s="41"/>
      <c r="M13" s="33"/>
      <c r="N13" s="42"/>
      <c r="O13" s="33"/>
      <c r="P13" s="41"/>
      <c r="Q13" s="49" t="s">
        <v>27</v>
      </c>
      <c r="R13" s="45" t="s">
        <v>28</v>
      </c>
      <c r="S13" s="41"/>
      <c r="T13" s="41"/>
      <c r="U13" s="41"/>
      <c r="V13" s="41"/>
      <c r="W13" s="51" t="s">
        <v>29</v>
      </c>
      <c r="X13" s="52" t="s">
        <v>30</v>
      </c>
    </row>
    <row r="14" spans="1:24" s="7" customFormat="1" ht="22.5" customHeight="1" thickTop="1" x14ac:dyDescent="0.35">
      <c r="A14" s="471" t="s">
        <v>31</v>
      </c>
      <c r="B14" s="472">
        <v>0</v>
      </c>
      <c r="C14" s="472">
        <v>0</v>
      </c>
      <c r="D14" s="472">
        <v>2531.63</v>
      </c>
      <c r="E14" s="472">
        <v>0</v>
      </c>
      <c r="F14" s="473">
        <f>+B14+C14+D14+E14</f>
        <v>2531.63</v>
      </c>
      <c r="G14" s="474"/>
      <c r="H14" s="475"/>
      <c r="I14" s="476"/>
      <c r="J14" s="476"/>
      <c r="K14" s="476"/>
      <c r="L14" s="477">
        <f>SUM(H14:K14)</f>
        <v>0</v>
      </c>
      <c r="M14" s="474"/>
      <c r="N14" s="478">
        <f>F14-L14</f>
        <v>2531.63</v>
      </c>
      <c r="O14" s="474"/>
      <c r="P14" s="479"/>
      <c r="Q14" s="480"/>
      <c r="R14" s="480"/>
      <c r="S14" s="480"/>
      <c r="T14" s="480"/>
      <c r="U14" s="480"/>
      <c r="V14" s="473"/>
      <c r="W14" s="479"/>
      <c r="X14" s="481"/>
    </row>
    <row r="15" spans="1:24" s="7" customFormat="1" ht="22.5" customHeight="1" x14ac:dyDescent="0.35">
      <c r="A15" s="482"/>
      <c r="B15" s="483">
        <v>0</v>
      </c>
      <c r="C15" s="483">
        <v>0</v>
      </c>
      <c r="D15" s="483">
        <v>0</v>
      </c>
      <c r="E15" s="483">
        <v>2531.63</v>
      </c>
      <c r="F15" s="484">
        <f>+B15+C15+D15+E15</f>
        <v>2531.63</v>
      </c>
      <c r="G15" s="474"/>
      <c r="H15" s="485"/>
      <c r="I15" s="486"/>
      <c r="J15" s="486"/>
      <c r="K15" s="486"/>
      <c r="L15" s="484">
        <f>SUM(H15:K15)</f>
        <v>0</v>
      </c>
      <c r="M15" s="474"/>
      <c r="N15" s="487">
        <f>F15-L15</f>
        <v>2531.63</v>
      </c>
      <c r="O15" s="474"/>
      <c r="P15" s="488"/>
      <c r="Q15" s="489"/>
      <c r="R15" s="489"/>
      <c r="S15" s="489"/>
      <c r="T15" s="489"/>
      <c r="U15" s="489"/>
      <c r="V15" s="484"/>
      <c r="W15" s="488"/>
      <c r="X15" s="490"/>
    </row>
    <row r="16" spans="1:24" s="7" customFormat="1" ht="22.5" customHeight="1" thickBot="1" x14ac:dyDescent="0.4">
      <c r="A16" s="76" t="s">
        <v>47</v>
      </c>
      <c r="B16" s="491">
        <f>+B14+B15</f>
        <v>0</v>
      </c>
      <c r="C16" s="491">
        <f t="shared" ref="C16" si="0">+C14+C15</f>
        <v>0</v>
      </c>
      <c r="D16" s="491">
        <f>+D14+D15</f>
        <v>2531.63</v>
      </c>
      <c r="E16" s="491">
        <f>+E14+E15</f>
        <v>2531.63</v>
      </c>
      <c r="F16" s="492">
        <f>+F14+F15</f>
        <v>5063.26</v>
      </c>
      <c r="G16" s="474"/>
      <c r="H16" s="493">
        <f>+H14+H15</f>
        <v>0</v>
      </c>
      <c r="I16" s="494">
        <f t="shared" ref="I16:K16" si="1">+I14+I15</f>
        <v>0</v>
      </c>
      <c r="J16" s="495">
        <f t="shared" si="1"/>
        <v>0</v>
      </c>
      <c r="K16" s="494">
        <f t="shared" si="1"/>
        <v>0</v>
      </c>
      <c r="L16" s="496">
        <f>+L14+L15</f>
        <v>0</v>
      </c>
      <c r="M16" s="474"/>
      <c r="N16" s="497">
        <f>+N14+N15</f>
        <v>5063.26</v>
      </c>
      <c r="O16" s="474"/>
      <c r="P16" s="498"/>
      <c r="Q16" s="499"/>
      <c r="R16" s="499"/>
      <c r="S16" s="499"/>
      <c r="T16" s="499"/>
      <c r="U16" s="499"/>
      <c r="V16" s="496">
        <f>+V14+V15</f>
        <v>0</v>
      </c>
      <c r="W16" s="498"/>
      <c r="X16" s="500"/>
    </row>
    <row r="17" spans="1:24" s="7" customFormat="1" ht="22.5" customHeight="1" x14ac:dyDescent="0.35">
      <c r="A17" s="471" t="s">
        <v>48</v>
      </c>
      <c r="B17" s="501"/>
      <c r="C17" s="501"/>
      <c r="D17" s="501"/>
      <c r="E17" s="501"/>
      <c r="F17" s="502">
        <f t="shared" ref="F17:F18" si="2">+B17+C17+D17+E17</f>
        <v>0</v>
      </c>
      <c r="G17" s="474"/>
      <c r="H17" s="503"/>
      <c r="I17" s="504"/>
      <c r="J17" s="505"/>
      <c r="K17" s="504"/>
      <c r="L17" s="473">
        <f>SUM(H17:K17)</f>
        <v>0</v>
      </c>
      <c r="M17" s="474"/>
      <c r="N17" s="506">
        <f>F17-L17</f>
        <v>0</v>
      </c>
      <c r="O17" s="474"/>
      <c r="P17" s="479"/>
      <c r="Q17" s="480"/>
      <c r="R17" s="480"/>
      <c r="S17" s="480"/>
      <c r="T17" s="480"/>
      <c r="U17" s="480"/>
      <c r="V17" s="473"/>
      <c r="W17" s="479"/>
      <c r="X17" s="481"/>
    </row>
    <row r="18" spans="1:24" s="7" customFormat="1" ht="22.5" customHeight="1" x14ac:dyDescent="0.35">
      <c r="A18" s="482"/>
      <c r="B18" s="507"/>
      <c r="C18" s="507"/>
      <c r="D18" s="507"/>
      <c r="E18" s="507"/>
      <c r="F18" s="508">
        <f t="shared" si="2"/>
        <v>0</v>
      </c>
      <c r="G18" s="474"/>
      <c r="H18" s="509"/>
      <c r="I18" s="510"/>
      <c r="J18" s="511"/>
      <c r="K18" s="510"/>
      <c r="L18" s="484">
        <f>SUM(H18:K18)</f>
        <v>0</v>
      </c>
      <c r="M18" s="474"/>
      <c r="N18" s="512">
        <f t="shared" ref="N18" si="3">F18-L18</f>
        <v>0</v>
      </c>
      <c r="O18" s="474"/>
      <c r="P18" s="488"/>
      <c r="Q18" s="489"/>
      <c r="R18" s="489"/>
      <c r="S18" s="489"/>
      <c r="T18" s="489"/>
      <c r="U18" s="489"/>
      <c r="V18" s="484"/>
      <c r="W18" s="488"/>
      <c r="X18" s="490"/>
    </row>
    <row r="19" spans="1:24" s="7" customFormat="1" ht="22.5" customHeight="1" thickBot="1" x14ac:dyDescent="0.4">
      <c r="A19" s="356" t="s">
        <v>47</v>
      </c>
      <c r="B19" s="513">
        <f>+B17+B18</f>
        <v>0</v>
      </c>
      <c r="C19" s="513">
        <f t="shared" ref="C19:F19" si="4">+C17+C18</f>
        <v>0</v>
      </c>
      <c r="D19" s="513">
        <f t="shared" si="4"/>
        <v>0</v>
      </c>
      <c r="E19" s="513">
        <f t="shared" si="4"/>
        <v>0</v>
      </c>
      <c r="F19" s="492">
        <f t="shared" si="4"/>
        <v>0</v>
      </c>
      <c r="G19" s="474"/>
      <c r="H19" s="514">
        <f>+H17+H18</f>
        <v>0</v>
      </c>
      <c r="I19" s="515">
        <f t="shared" ref="I19:L19" si="5">+I17+I18</f>
        <v>0</v>
      </c>
      <c r="J19" s="491">
        <f>+J17+J18</f>
        <v>0</v>
      </c>
      <c r="K19" s="515">
        <f t="shared" si="5"/>
        <v>0</v>
      </c>
      <c r="L19" s="516">
        <f t="shared" si="5"/>
        <v>0</v>
      </c>
      <c r="M19" s="474"/>
      <c r="N19" s="497">
        <f>+N17+N18</f>
        <v>0</v>
      </c>
      <c r="O19" s="474"/>
      <c r="P19" s="517"/>
      <c r="Q19" s="518"/>
      <c r="R19" s="518"/>
      <c r="S19" s="518"/>
      <c r="T19" s="518"/>
      <c r="U19" s="518"/>
      <c r="V19" s="516">
        <f t="shared" ref="V19" si="6">+V17+V18</f>
        <v>0</v>
      </c>
      <c r="W19" s="517"/>
      <c r="X19" s="519"/>
    </row>
    <row r="20" spans="1:24" s="7" customFormat="1" ht="22.5" customHeight="1" x14ac:dyDescent="0.35">
      <c r="A20" s="471" t="s">
        <v>62</v>
      </c>
      <c r="B20" s="501"/>
      <c r="C20" s="501"/>
      <c r="D20" s="501"/>
      <c r="E20" s="501"/>
      <c r="F20" s="502">
        <f t="shared" ref="F20:F21" si="7">+B20+C20+D20+E20</f>
        <v>0</v>
      </c>
      <c r="G20" s="474"/>
      <c r="H20" s="520"/>
      <c r="I20" s="521"/>
      <c r="J20" s="522"/>
      <c r="K20" s="521"/>
      <c r="L20" s="523">
        <f t="shared" ref="L20" si="8">SUM(H20:K20)</f>
        <v>0</v>
      </c>
      <c r="M20" s="474"/>
      <c r="N20" s="524">
        <f t="shared" ref="N20" si="9">F20-L20</f>
        <v>0</v>
      </c>
      <c r="O20" s="474"/>
      <c r="P20" s="525"/>
      <c r="Q20" s="526"/>
      <c r="R20" s="526"/>
      <c r="S20" s="526"/>
      <c r="T20" s="526"/>
      <c r="U20" s="526"/>
      <c r="V20" s="527"/>
      <c r="W20" s="525"/>
      <c r="X20" s="528"/>
    </row>
    <row r="21" spans="1:24" s="7" customFormat="1" ht="22.5" customHeight="1" x14ac:dyDescent="0.35">
      <c r="A21" s="482"/>
      <c r="B21" s="507"/>
      <c r="C21" s="507"/>
      <c r="D21" s="507"/>
      <c r="E21" s="507"/>
      <c r="F21" s="508">
        <f t="shared" si="7"/>
        <v>0</v>
      </c>
      <c r="G21" s="474"/>
      <c r="H21" s="509"/>
      <c r="I21" s="510"/>
      <c r="J21" s="511"/>
      <c r="K21" s="510"/>
      <c r="L21" s="484">
        <f>SUM(H21:K21)</f>
        <v>0</v>
      </c>
      <c r="M21" s="474"/>
      <c r="N21" s="512">
        <f>F21-L21</f>
        <v>0</v>
      </c>
      <c r="O21" s="474"/>
      <c r="P21" s="529"/>
      <c r="Q21" s="489"/>
      <c r="R21" s="489"/>
      <c r="S21" s="489"/>
      <c r="T21" s="489"/>
      <c r="U21" s="489"/>
      <c r="V21" s="508"/>
      <c r="W21" s="529"/>
      <c r="X21" s="490"/>
    </row>
    <row r="22" spans="1:24" s="7" customFormat="1" ht="22.5" customHeight="1" thickBot="1" x14ac:dyDescent="0.4">
      <c r="A22" s="76" t="s">
        <v>47</v>
      </c>
      <c r="B22" s="513">
        <f>+B20+B21</f>
        <v>0</v>
      </c>
      <c r="C22" s="513">
        <f t="shared" ref="C22:F22" si="10">+C20+C21</f>
        <v>0</v>
      </c>
      <c r="D22" s="513">
        <f>+D20+D21</f>
        <v>0</v>
      </c>
      <c r="E22" s="513">
        <f t="shared" si="10"/>
        <v>0</v>
      </c>
      <c r="F22" s="492">
        <f t="shared" si="10"/>
        <v>0</v>
      </c>
      <c r="G22" s="474"/>
      <c r="H22" s="514">
        <f>+H20+H21</f>
        <v>0</v>
      </c>
      <c r="I22" s="515">
        <f t="shared" ref="I22:L22" si="11">+I20+I21</f>
        <v>0</v>
      </c>
      <c r="J22" s="491">
        <f t="shared" si="11"/>
        <v>0</v>
      </c>
      <c r="K22" s="515">
        <f t="shared" si="11"/>
        <v>0</v>
      </c>
      <c r="L22" s="516">
        <f t="shared" si="11"/>
        <v>0</v>
      </c>
      <c r="M22" s="474"/>
      <c r="N22" s="497">
        <f t="shared" ref="N22" si="12">+N20+N21</f>
        <v>0</v>
      </c>
      <c r="O22" s="474"/>
      <c r="P22" s="517"/>
      <c r="Q22" s="518"/>
      <c r="R22" s="518"/>
      <c r="S22" s="518"/>
      <c r="T22" s="518"/>
      <c r="U22" s="518"/>
      <c r="V22" s="516">
        <f>+V20+V21</f>
        <v>0</v>
      </c>
      <c r="W22" s="517"/>
      <c r="X22" s="519"/>
    </row>
    <row r="23" spans="1:24" s="7" customFormat="1" ht="22.5" customHeight="1" x14ac:dyDescent="0.35">
      <c r="A23" s="530" t="s">
        <v>78</v>
      </c>
      <c r="B23" s="531">
        <v>2734.16</v>
      </c>
      <c r="C23" s="531">
        <v>0</v>
      </c>
      <c r="D23" s="531">
        <v>0</v>
      </c>
      <c r="E23" s="531"/>
      <c r="F23" s="532">
        <f t="shared" ref="F23:F24" si="13">+B23+C23+D23+E23</f>
        <v>2734.16</v>
      </c>
      <c r="G23" s="474"/>
      <c r="H23" s="533"/>
      <c r="I23" s="534"/>
      <c r="J23" s="535"/>
      <c r="K23" s="534"/>
      <c r="L23" s="536">
        <v>0</v>
      </c>
      <c r="M23" s="474"/>
      <c r="N23" s="524">
        <f t="shared" ref="N23" si="14">F23-L23</f>
        <v>2734.16</v>
      </c>
      <c r="O23" s="474"/>
      <c r="P23" s="525"/>
      <c r="Q23" s="526"/>
      <c r="R23" s="537"/>
      <c r="S23" s="526"/>
      <c r="T23" s="526"/>
      <c r="U23" s="537"/>
      <c r="V23" s="538"/>
      <c r="W23" s="539"/>
      <c r="X23" s="540"/>
    </row>
    <row r="24" spans="1:24" s="7" customFormat="1" ht="22.5" customHeight="1" x14ac:dyDescent="0.35">
      <c r="A24" s="541"/>
      <c r="B24" s="531"/>
      <c r="C24" s="531"/>
      <c r="D24" s="531"/>
      <c r="E24" s="531"/>
      <c r="F24" s="532">
        <f t="shared" si="13"/>
        <v>0</v>
      </c>
      <c r="G24" s="474"/>
      <c r="H24" s="493"/>
      <c r="I24" s="494"/>
      <c r="J24" s="495"/>
      <c r="K24" s="494"/>
      <c r="L24" s="496">
        <f t="shared" ref="L24" si="15">SUM(H24:K24)</f>
        <v>0</v>
      </c>
      <c r="M24" s="474"/>
      <c r="N24" s="512">
        <f>F24-L24</f>
        <v>0</v>
      </c>
      <c r="O24" s="474"/>
      <c r="P24" s="529"/>
      <c r="Q24" s="489"/>
      <c r="R24" s="499"/>
      <c r="S24" s="489"/>
      <c r="T24" s="499"/>
      <c r="U24" s="499"/>
      <c r="V24" s="532"/>
      <c r="W24" s="542"/>
      <c r="X24" s="500"/>
    </row>
    <row r="25" spans="1:24" s="7" customFormat="1" ht="22.5" customHeight="1" thickBot="1" x14ac:dyDescent="0.4">
      <c r="A25" s="356" t="s">
        <v>47</v>
      </c>
      <c r="B25" s="513">
        <f>+B23+B24</f>
        <v>2734.16</v>
      </c>
      <c r="C25" s="513">
        <f>C23+C24</f>
        <v>0</v>
      </c>
      <c r="D25" s="513">
        <f>+D23+D24</f>
        <v>0</v>
      </c>
      <c r="E25" s="513">
        <f>E23+E24</f>
        <v>0</v>
      </c>
      <c r="F25" s="492">
        <f>F23+F24</f>
        <v>2734.16</v>
      </c>
      <c r="G25" s="474"/>
      <c r="H25" s="514">
        <f>H23+H24</f>
        <v>0</v>
      </c>
      <c r="I25" s="515">
        <f>I23+I24</f>
        <v>0</v>
      </c>
      <c r="J25" s="491">
        <f>J23+J24</f>
        <v>0</v>
      </c>
      <c r="K25" s="491">
        <f>K23+K24</f>
        <v>0</v>
      </c>
      <c r="L25" s="516">
        <f>L23+L24</f>
        <v>0</v>
      </c>
      <c r="M25" s="474"/>
      <c r="N25" s="497">
        <f>N23+N24</f>
        <v>2734.16</v>
      </c>
      <c r="O25" s="474"/>
      <c r="P25" s="517"/>
      <c r="Q25" s="518"/>
      <c r="R25" s="518"/>
      <c r="S25" s="518"/>
      <c r="T25" s="518"/>
      <c r="U25" s="518"/>
      <c r="V25" s="516">
        <f>+V23+V24</f>
        <v>0</v>
      </c>
      <c r="W25" s="517"/>
      <c r="X25" s="519"/>
    </row>
    <row r="26" spans="1:24" s="7" customFormat="1" ht="22.5" customHeight="1" x14ac:dyDescent="0.35">
      <c r="A26" s="471" t="s">
        <v>92</v>
      </c>
      <c r="B26" s="507">
        <v>2734.16</v>
      </c>
      <c r="C26" s="501">
        <v>0</v>
      </c>
      <c r="D26" s="501">
        <v>0</v>
      </c>
      <c r="E26" s="501">
        <v>0</v>
      </c>
      <c r="F26" s="502">
        <f t="shared" ref="F26:F27" si="16">+B26+C26+D26+E26</f>
        <v>2734.16</v>
      </c>
      <c r="G26" s="474"/>
      <c r="H26" s="520"/>
      <c r="I26" s="521"/>
      <c r="J26" s="522"/>
      <c r="K26" s="521"/>
      <c r="L26" s="523">
        <f>SUM(H26:K26)</f>
        <v>0</v>
      </c>
      <c r="M26" s="474"/>
      <c r="N26" s="524">
        <f t="shared" ref="N26:N27" si="17">F26-L26</f>
        <v>2734.16</v>
      </c>
      <c r="O26" s="474"/>
      <c r="P26" s="525"/>
      <c r="Q26" s="526"/>
      <c r="R26" s="526"/>
      <c r="S26" s="526"/>
      <c r="T26" s="526"/>
      <c r="U26" s="526"/>
      <c r="V26" s="527"/>
      <c r="W26" s="525"/>
      <c r="X26" s="528"/>
    </row>
    <row r="27" spans="1:24" s="7" customFormat="1" ht="22.5" customHeight="1" x14ac:dyDescent="0.35">
      <c r="A27" s="482"/>
      <c r="B27" s="507"/>
      <c r="C27" s="507"/>
      <c r="D27" s="507"/>
      <c r="E27" s="507"/>
      <c r="F27" s="508">
        <f t="shared" si="16"/>
        <v>0</v>
      </c>
      <c r="G27" s="474"/>
      <c r="H27" s="509"/>
      <c r="I27" s="510"/>
      <c r="J27" s="511"/>
      <c r="K27" s="510"/>
      <c r="L27" s="484">
        <f>SUM(H27:K27)</f>
        <v>0</v>
      </c>
      <c r="M27" s="474"/>
      <c r="N27" s="512">
        <f t="shared" si="17"/>
        <v>0</v>
      </c>
      <c r="O27" s="474"/>
      <c r="P27" s="488"/>
      <c r="Q27" s="489"/>
      <c r="R27" s="489"/>
      <c r="S27" s="489"/>
      <c r="T27" s="489"/>
      <c r="U27" s="489"/>
      <c r="V27" s="484"/>
      <c r="W27" s="488"/>
      <c r="X27" s="490"/>
    </row>
    <row r="28" spans="1:24" s="7" customFormat="1" ht="22.5" customHeight="1" thickBot="1" x14ac:dyDescent="0.4">
      <c r="A28" s="76" t="s">
        <v>47</v>
      </c>
      <c r="B28" s="513">
        <f>+B26+B27</f>
        <v>2734.16</v>
      </c>
      <c r="C28" s="513">
        <f t="shared" ref="C28:F28" si="18">+C26+C27</f>
        <v>0</v>
      </c>
      <c r="D28" s="513">
        <f t="shared" si="18"/>
        <v>0</v>
      </c>
      <c r="E28" s="513">
        <f t="shared" si="18"/>
        <v>0</v>
      </c>
      <c r="F28" s="492">
        <f t="shared" si="18"/>
        <v>2734.16</v>
      </c>
      <c r="G28" s="474"/>
      <c r="H28" s="493">
        <f>+H26+H27</f>
        <v>0</v>
      </c>
      <c r="I28" s="494">
        <f t="shared" ref="I28:K28" si="19">+I26+I27</f>
        <v>0</v>
      </c>
      <c r="J28" s="495">
        <f t="shared" si="19"/>
        <v>0</v>
      </c>
      <c r="K28" s="494">
        <f t="shared" si="19"/>
        <v>0</v>
      </c>
      <c r="L28" s="496">
        <f>+L26+L27</f>
        <v>0</v>
      </c>
      <c r="M28" s="474"/>
      <c r="N28" s="543">
        <f>+N26+N27</f>
        <v>2734.16</v>
      </c>
      <c r="O28" s="474"/>
      <c r="P28" s="498"/>
      <c r="Q28" s="499"/>
      <c r="R28" s="499"/>
      <c r="S28" s="499"/>
      <c r="T28" s="499"/>
      <c r="U28" s="499"/>
      <c r="V28" s="496">
        <f>+V26+V27</f>
        <v>0</v>
      </c>
      <c r="W28" s="498"/>
      <c r="X28" s="500"/>
    </row>
    <row r="29" spans="1:24" s="7" customFormat="1" ht="20.25" customHeight="1" x14ac:dyDescent="0.35">
      <c r="A29" s="471" t="s">
        <v>106</v>
      </c>
      <c r="B29" s="501">
        <v>2734.16</v>
      </c>
      <c r="C29" s="501">
        <v>0</v>
      </c>
      <c r="D29" s="501">
        <v>0</v>
      </c>
      <c r="E29" s="501">
        <v>0</v>
      </c>
      <c r="F29" s="502">
        <f t="shared" ref="F29:F30" si="20">+B29+C29+D29+E29</f>
        <v>2734.16</v>
      </c>
      <c r="G29" s="474"/>
      <c r="H29" s="503"/>
      <c r="I29" s="504"/>
      <c r="J29" s="505"/>
      <c r="K29" s="504"/>
      <c r="L29" s="473">
        <f>SUM(H29:K29)</f>
        <v>0</v>
      </c>
      <c r="M29" s="474"/>
      <c r="N29" s="506">
        <f>F29-L29</f>
        <v>2734.16</v>
      </c>
      <c r="O29" s="474"/>
      <c r="P29" s="544"/>
      <c r="Q29" s="480"/>
      <c r="R29" s="480"/>
      <c r="S29" s="480"/>
      <c r="T29" s="480"/>
      <c r="U29" s="480"/>
      <c r="V29" s="502"/>
      <c r="W29" s="544"/>
      <c r="X29" s="481"/>
    </row>
    <row r="30" spans="1:24" s="7" customFormat="1" ht="22.5" customHeight="1" x14ac:dyDescent="0.35">
      <c r="A30" s="482"/>
      <c r="B30" s="545"/>
      <c r="C30" s="545"/>
      <c r="D30" s="545"/>
      <c r="E30" s="545"/>
      <c r="F30" s="484">
        <f t="shared" si="20"/>
        <v>0</v>
      </c>
      <c r="G30" s="474"/>
      <c r="H30" s="485"/>
      <c r="I30" s="486"/>
      <c r="J30" s="483"/>
      <c r="K30" s="486"/>
      <c r="L30" s="484">
        <f>SUM(H30:K30)</f>
        <v>0</v>
      </c>
      <c r="M30" s="474"/>
      <c r="N30" s="487">
        <f>F30-L30</f>
        <v>0</v>
      </c>
      <c r="O30" s="474"/>
      <c r="P30" s="488"/>
      <c r="Q30" s="489"/>
      <c r="R30" s="489"/>
      <c r="S30" s="489"/>
      <c r="T30" s="489"/>
      <c r="U30" s="489"/>
      <c r="V30" s="484"/>
      <c r="W30" s="488"/>
      <c r="X30" s="490"/>
    </row>
    <row r="31" spans="1:24" s="7" customFormat="1" ht="22.5" customHeight="1" thickBot="1" x14ac:dyDescent="0.4">
      <c r="A31" s="356" t="s">
        <v>47</v>
      </c>
      <c r="B31" s="546">
        <f>+B29+B30</f>
        <v>2734.16</v>
      </c>
      <c r="C31" s="546">
        <f t="shared" ref="C31:F31" si="21">+C29+C30</f>
        <v>0</v>
      </c>
      <c r="D31" s="546">
        <f t="shared" si="21"/>
        <v>0</v>
      </c>
      <c r="E31" s="546">
        <f t="shared" si="21"/>
        <v>0</v>
      </c>
      <c r="F31" s="516">
        <f t="shared" si="21"/>
        <v>2734.16</v>
      </c>
      <c r="G31" s="474"/>
      <c r="H31" s="547">
        <f>+H29+H30</f>
        <v>0</v>
      </c>
      <c r="I31" s="548">
        <f t="shared" ref="I31:K31" si="22">+I29+I30</f>
        <v>0</v>
      </c>
      <c r="J31" s="549">
        <f t="shared" si="22"/>
        <v>0</v>
      </c>
      <c r="K31" s="548">
        <f t="shared" si="22"/>
        <v>0</v>
      </c>
      <c r="L31" s="516">
        <f>+L29+L30</f>
        <v>0</v>
      </c>
      <c r="M31" s="474"/>
      <c r="N31" s="550">
        <f>+N29+N30</f>
        <v>2734.16</v>
      </c>
      <c r="O31" s="474"/>
      <c r="P31" s="517"/>
      <c r="Q31" s="518"/>
      <c r="R31" s="518"/>
      <c r="S31" s="518"/>
      <c r="T31" s="518"/>
      <c r="U31" s="518"/>
      <c r="V31" s="516">
        <f>+V29+V30</f>
        <v>0</v>
      </c>
      <c r="W31" s="517"/>
      <c r="X31" s="519"/>
    </row>
    <row r="32" spans="1:24" s="7" customFormat="1" ht="20.25" customHeight="1" x14ac:dyDescent="0.35">
      <c r="A32" s="471" t="s">
        <v>121</v>
      </c>
      <c r="B32" s="501">
        <v>2734.16</v>
      </c>
      <c r="C32" s="501">
        <v>0</v>
      </c>
      <c r="D32" s="501">
        <v>0</v>
      </c>
      <c r="E32" s="501">
        <v>0</v>
      </c>
      <c r="F32" s="502">
        <f>+B32+C32+D32+E32</f>
        <v>2734.16</v>
      </c>
      <c r="G32" s="474"/>
      <c r="H32" s="503"/>
      <c r="I32" s="504"/>
      <c r="J32" s="505"/>
      <c r="K32" s="504"/>
      <c r="L32" s="473">
        <f>SUM(H32:K32)</f>
        <v>0</v>
      </c>
      <c r="M32" s="474"/>
      <c r="N32" s="506">
        <f>F32-L32</f>
        <v>2734.16</v>
      </c>
      <c r="O32" s="474"/>
      <c r="P32" s="544"/>
      <c r="Q32" s="480"/>
      <c r="R32" s="480"/>
      <c r="S32" s="480"/>
      <c r="T32" s="480"/>
      <c r="U32" s="480"/>
      <c r="V32" s="502"/>
      <c r="W32" s="544"/>
      <c r="X32" s="481"/>
    </row>
    <row r="33" spans="1:24" s="7" customFormat="1" ht="22.5" customHeight="1" x14ac:dyDescent="0.35">
      <c r="A33" s="482"/>
      <c r="B33" s="545"/>
      <c r="C33" s="545"/>
      <c r="D33" s="545"/>
      <c r="E33" s="545"/>
      <c r="F33" s="484">
        <f>+B33+C33+D33+E33</f>
        <v>0</v>
      </c>
      <c r="G33" s="474"/>
      <c r="H33" s="485"/>
      <c r="I33" s="486"/>
      <c r="J33" s="483"/>
      <c r="K33" s="486"/>
      <c r="L33" s="484">
        <f>SUM(H33:K33)</f>
        <v>0</v>
      </c>
      <c r="M33" s="474"/>
      <c r="N33" s="487">
        <f>F33-L33</f>
        <v>0</v>
      </c>
      <c r="O33" s="474"/>
      <c r="P33" s="488"/>
      <c r="Q33" s="489"/>
      <c r="R33" s="489"/>
      <c r="S33" s="489"/>
      <c r="T33" s="489"/>
      <c r="U33" s="489"/>
      <c r="V33" s="484"/>
      <c r="W33" s="488"/>
      <c r="X33" s="490"/>
    </row>
    <row r="34" spans="1:24" s="7" customFormat="1" ht="22.5" customHeight="1" thickBot="1" x14ac:dyDescent="0.4">
      <c r="A34" s="356" t="s">
        <v>47</v>
      </c>
      <c r="B34" s="546">
        <f>+B32+B33</f>
        <v>2734.16</v>
      </c>
      <c r="C34" s="546">
        <f t="shared" ref="C34:E34" si="23">+C32+C33</f>
        <v>0</v>
      </c>
      <c r="D34" s="546">
        <f t="shared" si="23"/>
        <v>0</v>
      </c>
      <c r="E34" s="546">
        <f t="shared" si="23"/>
        <v>0</v>
      </c>
      <c r="F34" s="516">
        <f>+F32+F33</f>
        <v>2734.16</v>
      </c>
      <c r="G34" s="474"/>
      <c r="H34" s="547">
        <f>+H32+H33</f>
        <v>0</v>
      </c>
      <c r="I34" s="548">
        <f t="shared" ref="I34:K34" si="24">+I32+I33</f>
        <v>0</v>
      </c>
      <c r="J34" s="549">
        <f t="shared" si="24"/>
        <v>0</v>
      </c>
      <c r="K34" s="548">
        <f t="shared" si="24"/>
        <v>0</v>
      </c>
      <c r="L34" s="516">
        <f>+L32+L33</f>
        <v>0</v>
      </c>
      <c r="M34" s="474"/>
      <c r="N34" s="551">
        <f>+N32+N33</f>
        <v>2734.16</v>
      </c>
      <c r="O34" s="474"/>
      <c r="P34" s="517"/>
      <c r="Q34" s="518"/>
      <c r="R34" s="518"/>
      <c r="S34" s="518"/>
      <c r="T34" s="518"/>
      <c r="U34" s="518"/>
      <c r="V34" s="516">
        <f>+V32+V33</f>
        <v>0</v>
      </c>
      <c r="W34" s="517"/>
      <c r="X34" s="519"/>
    </row>
    <row r="35" spans="1:24" s="7" customFormat="1" ht="20.25" customHeight="1" x14ac:dyDescent="0.35">
      <c r="A35" s="471" t="s">
        <v>138</v>
      </c>
      <c r="B35" s="552">
        <v>2734.16</v>
      </c>
      <c r="C35" s="501">
        <v>0</v>
      </c>
      <c r="D35" s="501">
        <v>0</v>
      </c>
      <c r="E35" s="553">
        <v>0</v>
      </c>
      <c r="F35" s="523">
        <f>+B35+C35+D35+E35</f>
        <v>2734.16</v>
      </c>
      <c r="G35" s="474"/>
      <c r="H35" s="503"/>
      <c r="I35" s="504"/>
      <c r="J35" s="505"/>
      <c r="K35" s="504"/>
      <c r="L35" s="473">
        <f>SUM(H35:K35)</f>
        <v>0</v>
      </c>
      <c r="M35" s="474"/>
      <c r="N35" s="554">
        <f>F35-L35</f>
        <v>2734.16</v>
      </c>
      <c r="O35" s="555"/>
      <c r="P35" s="556">
        <v>43692</v>
      </c>
      <c r="Q35" s="557" t="s">
        <v>338</v>
      </c>
      <c r="R35" s="557"/>
      <c r="S35" s="558" t="s">
        <v>33</v>
      </c>
      <c r="T35" s="557" t="s">
        <v>34</v>
      </c>
      <c r="U35" s="559">
        <v>27901116</v>
      </c>
      <c r="V35" s="560">
        <v>2532</v>
      </c>
      <c r="W35" s="556">
        <v>43692</v>
      </c>
      <c r="X35" s="561" t="s">
        <v>339</v>
      </c>
    </row>
    <row r="36" spans="1:24" s="7" customFormat="1" ht="20.25" customHeight="1" x14ac:dyDescent="0.35">
      <c r="A36" s="541"/>
      <c r="B36" s="552"/>
      <c r="C36" s="552">
        <v>0</v>
      </c>
      <c r="D36" s="552">
        <v>0</v>
      </c>
      <c r="E36" s="562">
        <v>0</v>
      </c>
      <c r="F36" s="523">
        <f t="shared" ref="F36:F40" si="25">+B36+C36+D36+E36</f>
        <v>0</v>
      </c>
      <c r="G36" s="474"/>
      <c r="H36" s="520"/>
      <c r="I36" s="521"/>
      <c r="J36" s="522"/>
      <c r="K36" s="521"/>
      <c r="L36" s="523"/>
      <c r="M36" s="474"/>
      <c r="N36" s="563">
        <f t="shared" ref="N36:N40" si="26">F36-L36</f>
        <v>0</v>
      </c>
      <c r="O36" s="474"/>
      <c r="P36" s="564">
        <v>43692</v>
      </c>
      <c r="Q36" s="565" t="s">
        <v>338</v>
      </c>
      <c r="R36" s="565"/>
      <c r="S36" s="566" t="s">
        <v>33</v>
      </c>
      <c r="T36" s="565" t="s">
        <v>34</v>
      </c>
      <c r="U36" s="567">
        <v>27901195</v>
      </c>
      <c r="V36" s="568">
        <v>5063</v>
      </c>
      <c r="W36" s="564">
        <v>43692</v>
      </c>
      <c r="X36" s="569" t="s">
        <v>340</v>
      </c>
    </row>
    <row r="37" spans="1:24" s="7" customFormat="1" ht="20.25" customHeight="1" x14ac:dyDescent="0.35">
      <c r="A37" s="541"/>
      <c r="B37" s="552">
        <v>0</v>
      </c>
      <c r="C37" s="552">
        <v>0</v>
      </c>
      <c r="D37" s="552">
        <v>0</v>
      </c>
      <c r="E37" s="562">
        <v>0</v>
      </c>
      <c r="F37" s="523">
        <f t="shared" si="25"/>
        <v>0</v>
      </c>
      <c r="G37" s="474"/>
      <c r="H37" s="520"/>
      <c r="I37" s="521"/>
      <c r="J37" s="522"/>
      <c r="K37" s="521"/>
      <c r="L37" s="523"/>
      <c r="M37" s="474"/>
      <c r="N37" s="563">
        <f t="shared" si="26"/>
        <v>0</v>
      </c>
      <c r="O37" s="474"/>
      <c r="P37" s="564">
        <v>43692</v>
      </c>
      <c r="Q37" s="565" t="s">
        <v>338</v>
      </c>
      <c r="R37" s="565"/>
      <c r="S37" s="566" t="s">
        <v>33</v>
      </c>
      <c r="T37" s="565" t="s">
        <v>34</v>
      </c>
      <c r="U37" s="567">
        <v>27901249</v>
      </c>
      <c r="V37" s="568">
        <v>5063</v>
      </c>
      <c r="W37" s="564">
        <v>43692</v>
      </c>
      <c r="X37" s="569" t="s">
        <v>333</v>
      </c>
    </row>
    <row r="38" spans="1:24" s="7" customFormat="1" ht="20.25" customHeight="1" x14ac:dyDescent="0.35">
      <c r="A38" s="541"/>
      <c r="B38" s="552">
        <v>0</v>
      </c>
      <c r="C38" s="552">
        <v>0</v>
      </c>
      <c r="D38" s="552">
        <v>0</v>
      </c>
      <c r="E38" s="562">
        <v>0</v>
      </c>
      <c r="F38" s="523">
        <f t="shared" si="25"/>
        <v>0</v>
      </c>
      <c r="G38" s="474"/>
      <c r="H38" s="520"/>
      <c r="I38" s="521"/>
      <c r="J38" s="522"/>
      <c r="K38" s="521"/>
      <c r="L38" s="523"/>
      <c r="M38" s="474"/>
      <c r="N38" s="563">
        <f t="shared" si="26"/>
        <v>0</v>
      </c>
      <c r="O38" s="474"/>
      <c r="P38" s="564">
        <v>43692</v>
      </c>
      <c r="Q38" s="565" t="s">
        <v>338</v>
      </c>
      <c r="R38" s="565"/>
      <c r="S38" s="566" t="s">
        <v>33</v>
      </c>
      <c r="T38" s="565" t="s">
        <v>34</v>
      </c>
      <c r="U38" s="567">
        <v>27901273</v>
      </c>
      <c r="V38" s="568">
        <v>2734</v>
      </c>
      <c r="W38" s="564">
        <v>43692</v>
      </c>
      <c r="X38" s="569" t="s">
        <v>341</v>
      </c>
    </row>
    <row r="39" spans="1:24" s="7" customFormat="1" ht="20.25" customHeight="1" x14ac:dyDescent="0.35">
      <c r="A39" s="541"/>
      <c r="B39" s="552"/>
      <c r="C39" s="552"/>
      <c r="D39" s="552"/>
      <c r="E39" s="562"/>
      <c r="F39" s="523"/>
      <c r="G39" s="474"/>
      <c r="H39" s="520"/>
      <c r="I39" s="521"/>
      <c r="J39" s="522"/>
      <c r="K39" s="521"/>
      <c r="L39" s="523"/>
      <c r="M39" s="474"/>
      <c r="N39" s="563"/>
      <c r="O39" s="474"/>
      <c r="P39" s="564">
        <v>43692</v>
      </c>
      <c r="Q39" s="565" t="s">
        <v>338</v>
      </c>
      <c r="R39" s="565"/>
      <c r="S39" s="566" t="s">
        <v>33</v>
      </c>
      <c r="T39" s="565" t="s">
        <v>34</v>
      </c>
      <c r="U39" s="567">
        <v>27901310</v>
      </c>
      <c r="V39" s="570">
        <v>2734</v>
      </c>
      <c r="W39" s="564">
        <v>43692</v>
      </c>
      <c r="X39" s="569" t="s">
        <v>342</v>
      </c>
    </row>
    <row r="40" spans="1:24" s="7" customFormat="1" ht="20.25" customHeight="1" x14ac:dyDescent="0.35">
      <c r="A40" s="541"/>
      <c r="B40" s="552">
        <v>0</v>
      </c>
      <c r="C40" s="552">
        <v>0</v>
      </c>
      <c r="D40" s="552">
        <v>0</v>
      </c>
      <c r="E40" s="562">
        <v>0</v>
      </c>
      <c r="F40" s="523">
        <f t="shared" si="25"/>
        <v>0</v>
      </c>
      <c r="G40" s="474"/>
      <c r="H40" s="520"/>
      <c r="I40" s="521"/>
      <c r="J40" s="522"/>
      <c r="K40" s="521"/>
      <c r="L40" s="523"/>
      <c r="M40" s="474"/>
      <c r="N40" s="563">
        <f t="shared" si="26"/>
        <v>0</v>
      </c>
      <c r="O40" s="474"/>
      <c r="P40" s="564">
        <v>43692</v>
      </c>
      <c r="Q40" s="565" t="s">
        <v>338</v>
      </c>
      <c r="R40" s="565"/>
      <c r="S40" s="566" t="s">
        <v>33</v>
      </c>
      <c r="T40" s="565" t="s">
        <v>34</v>
      </c>
      <c r="U40" s="567">
        <v>27901349</v>
      </c>
      <c r="V40" s="568">
        <v>2734</v>
      </c>
      <c r="W40" s="564">
        <v>43692</v>
      </c>
      <c r="X40" s="569" t="s">
        <v>334</v>
      </c>
    </row>
    <row r="41" spans="1:24" s="7" customFormat="1" ht="22.5" customHeight="1" x14ac:dyDescent="0.35">
      <c r="A41" s="482"/>
      <c r="B41" s="552">
        <v>0</v>
      </c>
      <c r="C41" s="545">
        <v>0</v>
      </c>
      <c r="D41" s="545">
        <v>0</v>
      </c>
      <c r="E41" s="571">
        <v>0</v>
      </c>
      <c r="F41" s="523">
        <f>+B41+C41+D41+E41</f>
        <v>0</v>
      </c>
      <c r="G41" s="474"/>
      <c r="H41" s="485"/>
      <c r="I41" s="486"/>
      <c r="J41" s="483"/>
      <c r="K41" s="486"/>
      <c r="L41" s="484">
        <f>SUM(H41:K41)</f>
        <v>0</v>
      </c>
      <c r="M41" s="474"/>
      <c r="N41" s="572">
        <f>F41-L41</f>
        <v>0</v>
      </c>
      <c r="O41" s="474"/>
      <c r="P41" s="573"/>
      <c r="Q41" s="574"/>
      <c r="R41" s="574"/>
      <c r="S41" s="574"/>
      <c r="T41" s="574"/>
      <c r="U41" s="565"/>
      <c r="V41" s="570"/>
      <c r="W41" s="575"/>
      <c r="X41" s="576"/>
    </row>
    <row r="42" spans="1:24" s="7" customFormat="1" ht="22.5" customHeight="1" thickBot="1" x14ac:dyDescent="0.4">
      <c r="A42" s="356" t="s">
        <v>47</v>
      </c>
      <c r="B42" s="546">
        <f>+B35+B36+B37+B38+B39+B40+B41</f>
        <v>2734.16</v>
      </c>
      <c r="C42" s="546">
        <f t="shared" ref="C42:E42" si="27">+C35+C36+C37+C38+C39+C40+C41</f>
        <v>0</v>
      </c>
      <c r="D42" s="546">
        <f t="shared" si="27"/>
        <v>0</v>
      </c>
      <c r="E42" s="546">
        <f t="shared" si="27"/>
        <v>0</v>
      </c>
      <c r="F42" s="577">
        <f>+F35+F36+F37+F38+F39+F40+F41</f>
        <v>2734.16</v>
      </c>
      <c r="G42" s="578"/>
      <c r="H42" s="547">
        <f>+H35+H41</f>
        <v>0</v>
      </c>
      <c r="I42" s="548">
        <f t="shared" ref="I42:K42" si="28">+I35+I41</f>
        <v>0</v>
      </c>
      <c r="J42" s="549">
        <f t="shared" si="28"/>
        <v>0</v>
      </c>
      <c r="K42" s="548">
        <f t="shared" si="28"/>
        <v>0</v>
      </c>
      <c r="L42" s="516">
        <f>+L35+L41</f>
        <v>0</v>
      </c>
      <c r="M42" s="474"/>
      <c r="N42" s="579">
        <f>+N35+N36+N37+N38+N39+N40+N41</f>
        <v>2734.16</v>
      </c>
      <c r="O42" s="555"/>
      <c r="P42" s="580"/>
      <c r="Q42" s="581"/>
      <c r="R42" s="581"/>
      <c r="S42" s="581"/>
      <c r="T42" s="581"/>
      <c r="U42" s="581"/>
      <c r="V42" s="582">
        <f>+V35+V36+V37+V38+V39+V40+V41</f>
        <v>20860</v>
      </c>
      <c r="W42" s="517"/>
      <c r="X42" s="519"/>
    </row>
    <row r="43" spans="1:24" s="7" customFormat="1" ht="20.25" customHeight="1" x14ac:dyDescent="0.35">
      <c r="A43" s="471" t="s">
        <v>156</v>
      </c>
      <c r="B43" s="501">
        <v>2734.16</v>
      </c>
      <c r="C43" s="501">
        <v>0</v>
      </c>
      <c r="D43" s="501">
        <v>0</v>
      </c>
      <c r="E43" s="501">
        <v>0</v>
      </c>
      <c r="F43" s="502">
        <f t="shared" ref="F43:F44" si="29">+B43+C43+D43+E43</f>
        <v>2734.16</v>
      </c>
      <c r="G43" s="474"/>
      <c r="H43" s="503"/>
      <c r="I43" s="504"/>
      <c r="J43" s="505"/>
      <c r="K43" s="504"/>
      <c r="L43" s="473">
        <f>SUM(H43:K43)</f>
        <v>0</v>
      </c>
      <c r="M43" s="474"/>
      <c r="N43" s="506">
        <f>F43-L43</f>
        <v>2734.16</v>
      </c>
      <c r="O43" s="474"/>
      <c r="P43" s="544">
        <v>43725</v>
      </c>
      <c r="Q43" s="557" t="s">
        <v>338</v>
      </c>
      <c r="R43" s="480"/>
      <c r="S43" s="583" t="s">
        <v>33</v>
      </c>
      <c r="T43" s="584" t="s">
        <v>34</v>
      </c>
      <c r="U43" s="557">
        <v>28152025</v>
      </c>
      <c r="V43" s="502">
        <v>2734</v>
      </c>
      <c r="W43" s="544">
        <v>43725</v>
      </c>
      <c r="X43" s="585" t="s">
        <v>126</v>
      </c>
    </row>
    <row r="44" spans="1:24" s="7" customFormat="1" ht="22.5" customHeight="1" x14ac:dyDescent="0.35">
      <c r="A44" s="482"/>
      <c r="B44" s="545"/>
      <c r="C44" s="545"/>
      <c r="D44" s="545"/>
      <c r="E44" s="545"/>
      <c r="F44" s="484">
        <f t="shared" si="29"/>
        <v>0</v>
      </c>
      <c r="G44" s="474"/>
      <c r="H44" s="485"/>
      <c r="I44" s="486"/>
      <c r="J44" s="483"/>
      <c r="K44" s="486"/>
      <c r="L44" s="484">
        <f>SUM(H44:K44)</f>
        <v>0</v>
      </c>
      <c r="M44" s="474"/>
      <c r="N44" s="487">
        <f>F44-L44</f>
        <v>0</v>
      </c>
      <c r="O44" s="474"/>
      <c r="P44" s="488"/>
      <c r="Q44" s="489"/>
      <c r="R44" s="489"/>
      <c r="S44" s="489"/>
      <c r="T44" s="489"/>
      <c r="U44" s="489"/>
      <c r="V44" s="508"/>
      <c r="W44" s="488"/>
      <c r="X44" s="490"/>
    </row>
    <row r="45" spans="1:24" s="7" customFormat="1" ht="22.5" customHeight="1" thickBot="1" x14ac:dyDescent="0.4">
      <c r="A45" s="356" t="s">
        <v>47</v>
      </c>
      <c r="B45" s="546">
        <f>+B43+B44</f>
        <v>2734.16</v>
      </c>
      <c r="C45" s="546">
        <f t="shared" ref="C45:F45" si="30">+C43+C44</f>
        <v>0</v>
      </c>
      <c r="D45" s="546">
        <f t="shared" si="30"/>
        <v>0</v>
      </c>
      <c r="E45" s="546">
        <f t="shared" si="30"/>
        <v>0</v>
      </c>
      <c r="F45" s="516">
        <f t="shared" si="30"/>
        <v>2734.16</v>
      </c>
      <c r="G45" s="474"/>
      <c r="H45" s="547">
        <f>+H43+H44</f>
        <v>0</v>
      </c>
      <c r="I45" s="548">
        <f t="shared" ref="I45:K45" si="31">+I43+I44</f>
        <v>0</v>
      </c>
      <c r="J45" s="549">
        <f t="shared" si="31"/>
        <v>0</v>
      </c>
      <c r="K45" s="548">
        <f t="shared" si="31"/>
        <v>0</v>
      </c>
      <c r="L45" s="516">
        <f>+L43+L44</f>
        <v>0</v>
      </c>
      <c r="M45" s="474"/>
      <c r="N45" s="551">
        <f>+N43+N44</f>
        <v>2734.16</v>
      </c>
      <c r="O45" s="474"/>
      <c r="P45" s="517"/>
      <c r="Q45" s="518"/>
      <c r="R45" s="518"/>
      <c r="S45" s="518"/>
      <c r="T45" s="518"/>
      <c r="U45" s="518"/>
      <c r="V45" s="492">
        <f>+V43+V44</f>
        <v>2734</v>
      </c>
      <c r="W45" s="517"/>
      <c r="X45" s="519"/>
    </row>
    <row r="46" spans="1:24" s="7" customFormat="1" ht="20.25" customHeight="1" x14ac:dyDescent="0.35">
      <c r="A46" s="471" t="s">
        <v>169</v>
      </c>
      <c r="B46" s="501">
        <v>2734.16</v>
      </c>
      <c r="C46" s="501">
        <v>0</v>
      </c>
      <c r="D46" s="501">
        <v>0</v>
      </c>
      <c r="E46" s="501">
        <v>0</v>
      </c>
      <c r="F46" s="502">
        <f t="shared" ref="F46:F47" si="32">+B46+C46+D46+E46</f>
        <v>2734.16</v>
      </c>
      <c r="G46" s="474"/>
      <c r="H46" s="503"/>
      <c r="I46" s="504"/>
      <c r="J46" s="505"/>
      <c r="K46" s="504"/>
      <c r="L46" s="473">
        <f>SUM(H46:K46)</f>
        <v>0</v>
      </c>
      <c r="M46" s="474"/>
      <c r="N46" s="506">
        <f>F46-L46</f>
        <v>2734.16</v>
      </c>
      <c r="O46" s="474"/>
      <c r="P46" s="544">
        <v>43755</v>
      </c>
      <c r="Q46" s="557" t="s">
        <v>338</v>
      </c>
      <c r="R46" s="480"/>
      <c r="S46" s="583" t="s">
        <v>33</v>
      </c>
      <c r="T46" s="584" t="s">
        <v>34</v>
      </c>
      <c r="U46" s="557">
        <v>28443613</v>
      </c>
      <c r="V46" s="502">
        <v>2734</v>
      </c>
      <c r="W46" s="544">
        <v>43755</v>
      </c>
      <c r="X46" s="585" t="s">
        <v>343</v>
      </c>
    </row>
    <row r="47" spans="1:24" s="7" customFormat="1" ht="22.5" customHeight="1" x14ac:dyDescent="0.35">
      <c r="A47" s="482"/>
      <c r="B47" s="545"/>
      <c r="C47" s="545"/>
      <c r="D47" s="545"/>
      <c r="E47" s="545"/>
      <c r="F47" s="484">
        <f t="shared" si="32"/>
        <v>0</v>
      </c>
      <c r="G47" s="474"/>
      <c r="H47" s="485"/>
      <c r="I47" s="486"/>
      <c r="J47" s="483"/>
      <c r="K47" s="486"/>
      <c r="L47" s="484">
        <f>SUM(H47:K47)</f>
        <v>0</v>
      </c>
      <c r="M47" s="474"/>
      <c r="N47" s="487">
        <f>F47-L47</f>
        <v>0</v>
      </c>
      <c r="O47" s="474"/>
      <c r="P47" s="488"/>
      <c r="Q47" s="489"/>
      <c r="R47" s="489"/>
      <c r="S47" s="489"/>
      <c r="T47" s="489"/>
      <c r="U47" s="489"/>
      <c r="V47" s="484"/>
      <c r="W47" s="488"/>
      <c r="X47" s="490"/>
    </row>
    <row r="48" spans="1:24" s="7" customFormat="1" ht="22.5" customHeight="1" thickBot="1" x14ac:dyDescent="0.4">
      <c r="A48" s="356" t="s">
        <v>47</v>
      </c>
      <c r="B48" s="546">
        <f>+B46+B47</f>
        <v>2734.16</v>
      </c>
      <c r="C48" s="546">
        <f t="shared" ref="C48:F48" si="33">+C46+C47</f>
        <v>0</v>
      </c>
      <c r="D48" s="546">
        <f t="shared" si="33"/>
        <v>0</v>
      </c>
      <c r="E48" s="546">
        <f t="shared" si="33"/>
        <v>0</v>
      </c>
      <c r="F48" s="516">
        <f t="shared" si="33"/>
        <v>2734.16</v>
      </c>
      <c r="G48" s="474"/>
      <c r="H48" s="547">
        <f>+H46+H47</f>
        <v>0</v>
      </c>
      <c r="I48" s="548">
        <f t="shared" ref="I48:K48" si="34">+I46+I47</f>
        <v>0</v>
      </c>
      <c r="J48" s="549">
        <f t="shared" si="34"/>
        <v>0</v>
      </c>
      <c r="K48" s="548">
        <f t="shared" si="34"/>
        <v>0</v>
      </c>
      <c r="L48" s="516">
        <f>+L46+L47</f>
        <v>0</v>
      </c>
      <c r="M48" s="474"/>
      <c r="N48" s="551">
        <f>+N46+N47</f>
        <v>2734.16</v>
      </c>
      <c r="O48" s="474"/>
      <c r="P48" s="517"/>
      <c r="Q48" s="518"/>
      <c r="R48" s="518"/>
      <c r="S48" s="518"/>
      <c r="T48" s="518"/>
      <c r="U48" s="518"/>
      <c r="V48" s="516">
        <f>+V46+V47</f>
        <v>2734</v>
      </c>
      <c r="W48" s="517"/>
      <c r="X48" s="519"/>
    </row>
    <row r="49" spans="1:24" s="7" customFormat="1" ht="20.25" customHeight="1" x14ac:dyDescent="0.35">
      <c r="A49" s="471" t="s">
        <v>180</v>
      </c>
      <c r="B49" s="501">
        <v>2734.16</v>
      </c>
      <c r="C49" s="501">
        <v>0</v>
      </c>
      <c r="D49" s="501">
        <v>0</v>
      </c>
      <c r="E49" s="501">
        <v>0</v>
      </c>
      <c r="F49" s="502">
        <f t="shared" ref="F49:F50" si="35">+B49+C49+D49+E49</f>
        <v>2734.16</v>
      </c>
      <c r="G49" s="474"/>
      <c r="H49" s="503"/>
      <c r="I49" s="504"/>
      <c r="J49" s="505"/>
      <c r="K49" s="504"/>
      <c r="L49" s="473">
        <f>SUM(H49:K49)</f>
        <v>0</v>
      </c>
      <c r="M49" s="474"/>
      <c r="N49" s="506">
        <f>F49-L49</f>
        <v>2734.16</v>
      </c>
      <c r="O49" s="474"/>
      <c r="P49" s="544"/>
      <c r="Q49" s="480"/>
      <c r="R49" s="480"/>
      <c r="S49" s="480"/>
      <c r="T49" s="480"/>
      <c r="U49" s="480"/>
      <c r="V49" s="502"/>
      <c r="W49" s="544"/>
      <c r="X49" s="481"/>
    </row>
    <row r="50" spans="1:24" s="7" customFormat="1" ht="22.5" customHeight="1" x14ac:dyDescent="0.35">
      <c r="A50" s="482"/>
      <c r="B50" s="545"/>
      <c r="C50" s="545"/>
      <c r="D50" s="545"/>
      <c r="E50" s="545"/>
      <c r="F50" s="484">
        <f t="shared" si="35"/>
        <v>0</v>
      </c>
      <c r="G50" s="474"/>
      <c r="H50" s="485"/>
      <c r="I50" s="486"/>
      <c r="J50" s="483"/>
      <c r="K50" s="486"/>
      <c r="L50" s="484">
        <f>SUM(H50:K50)</f>
        <v>0</v>
      </c>
      <c r="M50" s="474"/>
      <c r="N50" s="487">
        <f>F50-L50</f>
        <v>0</v>
      </c>
      <c r="O50" s="474"/>
      <c r="P50" s="488"/>
      <c r="Q50" s="489"/>
      <c r="R50" s="489"/>
      <c r="S50" s="489"/>
      <c r="T50" s="489"/>
      <c r="U50" s="489"/>
      <c r="V50" s="484"/>
      <c r="W50" s="488"/>
      <c r="X50" s="490"/>
    </row>
    <row r="51" spans="1:24" s="7" customFormat="1" ht="22.5" customHeight="1" thickBot="1" x14ac:dyDescent="0.4">
      <c r="A51" s="356" t="s">
        <v>47</v>
      </c>
      <c r="B51" s="546">
        <f>+B49+B50</f>
        <v>2734.16</v>
      </c>
      <c r="C51" s="546">
        <f t="shared" ref="C51:E51" si="36">+C49+C50</f>
        <v>0</v>
      </c>
      <c r="D51" s="546">
        <f t="shared" si="36"/>
        <v>0</v>
      </c>
      <c r="E51" s="546">
        <f t="shared" si="36"/>
        <v>0</v>
      </c>
      <c r="F51" s="516">
        <f>+F49+F50</f>
        <v>2734.16</v>
      </c>
      <c r="G51" s="474"/>
      <c r="H51" s="547">
        <f>+H49+H50</f>
        <v>0</v>
      </c>
      <c r="I51" s="548">
        <f t="shared" ref="I51:K51" si="37">+I49+I50</f>
        <v>0</v>
      </c>
      <c r="J51" s="549">
        <f t="shared" si="37"/>
        <v>0</v>
      </c>
      <c r="K51" s="548">
        <f t="shared" si="37"/>
        <v>0</v>
      </c>
      <c r="L51" s="516">
        <f>+L49+L50</f>
        <v>0</v>
      </c>
      <c r="M51" s="474"/>
      <c r="N51" s="551">
        <f>+N49+N50</f>
        <v>2734.16</v>
      </c>
      <c r="O51" s="474"/>
      <c r="P51" s="517"/>
      <c r="Q51" s="518"/>
      <c r="R51" s="518"/>
      <c r="S51" s="518"/>
      <c r="T51" s="518"/>
      <c r="U51" s="518"/>
      <c r="V51" s="516">
        <f>+V49+V50</f>
        <v>0</v>
      </c>
      <c r="W51" s="517"/>
      <c r="X51" s="519"/>
    </row>
    <row r="52" spans="1:24" s="7" customFormat="1" ht="20.25" customHeight="1" x14ac:dyDescent="0.35">
      <c r="A52" s="471" t="s">
        <v>192</v>
      </c>
      <c r="B52" s="501">
        <v>2734.16</v>
      </c>
      <c r="C52" s="501">
        <v>0</v>
      </c>
      <c r="D52" s="501">
        <v>0</v>
      </c>
      <c r="E52" s="501">
        <v>0</v>
      </c>
      <c r="F52" s="502">
        <f t="shared" ref="F52:F53" si="38">+B52+C52+D52+E52</f>
        <v>2734.16</v>
      </c>
      <c r="G52" s="474"/>
      <c r="H52" s="503"/>
      <c r="I52" s="504"/>
      <c r="J52" s="505"/>
      <c r="K52" s="504"/>
      <c r="L52" s="473">
        <f>SUM(H52:K52)</f>
        <v>0</v>
      </c>
      <c r="M52" s="474"/>
      <c r="N52" s="506">
        <f>F52-L52</f>
        <v>2734.16</v>
      </c>
      <c r="O52" s="474"/>
      <c r="P52" s="544"/>
      <c r="Q52" s="480"/>
      <c r="R52" s="480"/>
      <c r="S52" s="480"/>
      <c r="T52" s="480"/>
      <c r="U52" s="480"/>
      <c r="V52" s="502"/>
      <c r="W52" s="544"/>
      <c r="X52" s="481"/>
    </row>
    <row r="53" spans="1:24" s="7" customFormat="1" ht="22.5" customHeight="1" x14ac:dyDescent="0.35">
      <c r="A53" s="482"/>
      <c r="B53" s="545"/>
      <c r="C53" s="545"/>
      <c r="D53" s="545"/>
      <c r="E53" s="545"/>
      <c r="F53" s="484">
        <f t="shared" si="38"/>
        <v>0</v>
      </c>
      <c r="G53" s="474"/>
      <c r="H53" s="485"/>
      <c r="I53" s="486"/>
      <c r="J53" s="483"/>
      <c r="K53" s="486"/>
      <c r="L53" s="484">
        <f>SUM(H53:K53)</f>
        <v>0</v>
      </c>
      <c r="M53" s="474"/>
      <c r="N53" s="487">
        <f>F53-L53</f>
        <v>0</v>
      </c>
      <c r="O53" s="474"/>
      <c r="P53" s="488"/>
      <c r="Q53" s="489"/>
      <c r="R53" s="489"/>
      <c r="S53" s="489"/>
      <c r="T53" s="489"/>
      <c r="U53" s="489"/>
      <c r="V53" s="484"/>
      <c r="W53" s="488"/>
      <c r="X53" s="490"/>
    </row>
    <row r="54" spans="1:24" s="7" customFormat="1" ht="22.5" customHeight="1" thickBot="1" x14ac:dyDescent="0.4">
      <c r="A54" s="356" t="s">
        <v>47</v>
      </c>
      <c r="B54" s="546">
        <f>+B52+B53</f>
        <v>2734.16</v>
      </c>
      <c r="C54" s="546">
        <f t="shared" ref="C54:F54" si="39">+C52+C53</f>
        <v>0</v>
      </c>
      <c r="D54" s="546">
        <f t="shared" si="39"/>
        <v>0</v>
      </c>
      <c r="E54" s="546">
        <f t="shared" si="39"/>
        <v>0</v>
      </c>
      <c r="F54" s="516">
        <f t="shared" si="39"/>
        <v>2734.16</v>
      </c>
      <c r="G54" s="474"/>
      <c r="H54" s="547">
        <f>+H52+H53</f>
        <v>0</v>
      </c>
      <c r="I54" s="548">
        <f t="shared" ref="I54:K54" si="40">+I52+I53</f>
        <v>0</v>
      </c>
      <c r="J54" s="549">
        <f t="shared" si="40"/>
        <v>0</v>
      </c>
      <c r="K54" s="548">
        <f t="shared" si="40"/>
        <v>0</v>
      </c>
      <c r="L54" s="516">
        <f>+L52+L53</f>
        <v>0</v>
      </c>
      <c r="M54" s="474"/>
      <c r="N54" s="551">
        <f>+N52+N53</f>
        <v>2734.16</v>
      </c>
      <c r="O54" s="474"/>
      <c r="P54" s="517"/>
      <c r="Q54" s="518"/>
      <c r="R54" s="518"/>
      <c r="S54" s="518"/>
      <c r="T54" s="518"/>
      <c r="U54" s="518"/>
      <c r="V54" s="516">
        <f>+V52+V53</f>
        <v>0</v>
      </c>
      <c r="W54" s="517"/>
      <c r="X54" s="519"/>
    </row>
    <row r="55" spans="1:24" s="7" customFormat="1" ht="22.5" customHeight="1" thickBot="1" x14ac:dyDescent="0.4">
      <c r="A55" s="52" t="s">
        <v>311</v>
      </c>
      <c r="B55" s="586">
        <f>+B16+B19+B22+B25+B28+B31+B34+B42+B45+B48+B51+B54</f>
        <v>24607.439999999999</v>
      </c>
      <c r="C55" s="586">
        <f t="shared" ref="C55:E55" si="41">+C16+C19+C22+C25+C28+C31+C34+C42+C45+C48+C51+C54</f>
        <v>0</v>
      </c>
      <c r="D55" s="586">
        <f t="shared" si="41"/>
        <v>2531.63</v>
      </c>
      <c r="E55" s="586">
        <f t="shared" si="41"/>
        <v>2531.63</v>
      </c>
      <c r="F55" s="586">
        <f>+F16+F19+F22+F25+F28+F31+F34+F42+F45+F48+F51+F54</f>
        <v>29670.699999999997</v>
      </c>
      <c r="G55" s="587"/>
      <c r="H55" s="586">
        <f>+H16+H19+H22+H25+H28+H31</f>
        <v>0</v>
      </c>
      <c r="I55" s="586">
        <f>+I16+I19+I22+I25+I28+I31</f>
        <v>0</v>
      </c>
      <c r="J55" s="586">
        <f>+J16+J19+J22+J25+J28+J31</f>
        <v>0</v>
      </c>
      <c r="K55" s="586">
        <f>+K16+K19+K22+K25+K28+K31</f>
        <v>0</v>
      </c>
      <c r="L55" s="586">
        <f>+L16+L19+L22+L25+L28+L31</f>
        <v>0</v>
      </c>
      <c r="M55" s="587"/>
      <c r="N55" s="586">
        <f>+N16+N19+N22+N25+N28+N31+N34+N42+N45+N48+N51+N54</f>
        <v>29670.699999999997</v>
      </c>
      <c r="O55" s="588"/>
      <c r="P55" s="589"/>
      <c r="Q55" s="589"/>
      <c r="R55" s="589"/>
      <c r="S55" s="589"/>
      <c r="T55" s="589"/>
      <c r="U55" s="589"/>
      <c r="V55" s="586">
        <f>+V16+V19+V22+V25+V28+V31+V34+V42+V45+V48+V51+V54</f>
        <v>26328</v>
      </c>
      <c r="W55" s="590"/>
      <c r="X55" s="589"/>
    </row>
    <row r="56" spans="1:24" ht="15" customHeight="1" x14ac:dyDescent="0.35"/>
    <row r="57" spans="1:24" ht="26.25" customHeight="1" x14ac:dyDescent="0.5">
      <c r="B57" s="378"/>
      <c r="C57" s="378"/>
      <c r="D57" s="378"/>
      <c r="E57" s="379"/>
      <c r="F57" s="379"/>
      <c r="G57" s="380"/>
      <c r="H57" s="379"/>
      <c r="I57" s="379"/>
      <c r="J57" s="459"/>
      <c r="K57" s="380"/>
      <c r="L57" s="380"/>
      <c r="M57" s="380"/>
      <c r="N57" s="460"/>
      <c r="O57" s="380"/>
      <c r="P57" s="380"/>
      <c r="Q57" s="461"/>
      <c r="R57" s="380"/>
      <c r="S57" s="462"/>
      <c r="T57" s="379"/>
      <c r="U57" s="379"/>
      <c r="V57" s="462"/>
      <c r="W57" s="463"/>
    </row>
    <row r="58" spans="1:24" ht="21" x14ac:dyDescent="0.5">
      <c r="B58" s="378"/>
      <c r="C58" s="378"/>
      <c r="D58" s="378"/>
      <c r="E58" s="379"/>
      <c r="F58" s="379"/>
      <c r="G58" s="380"/>
      <c r="H58" s="379"/>
      <c r="I58" s="379"/>
      <c r="J58" s="462"/>
      <c r="K58" s="380"/>
      <c r="L58" s="385"/>
      <c r="M58" s="380"/>
      <c r="N58" s="381"/>
      <c r="O58" s="380"/>
      <c r="P58" s="386"/>
      <c r="Q58" s="380"/>
      <c r="R58" s="380"/>
      <c r="S58" s="462"/>
      <c r="T58" s="379"/>
      <c r="U58" s="379"/>
      <c r="V58" s="387"/>
      <c r="W58" s="461"/>
    </row>
    <row r="59" spans="1:24" ht="21" x14ac:dyDescent="0.5">
      <c r="B59" s="378"/>
      <c r="C59" s="378"/>
      <c r="D59" s="378"/>
      <c r="E59" s="379"/>
      <c r="F59" s="379"/>
      <c r="G59" s="380"/>
      <c r="H59" s="379"/>
      <c r="I59" s="379"/>
      <c r="J59" s="462"/>
      <c r="K59" s="380"/>
      <c r="L59" s="385"/>
      <c r="M59" s="380"/>
      <c r="N59" s="381"/>
      <c r="O59" s="380"/>
      <c r="P59" s="386"/>
      <c r="Q59" s="380"/>
      <c r="R59" s="380"/>
      <c r="S59" s="462"/>
      <c r="T59" s="379"/>
      <c r="U59" s="379"/>
      <c r="V59" s="387"/>
      <c r="W59" s="461"/>
    </row>
    <row r="60" spans="1:24" ht="21" x14ac:dyDescent="0.5">
      <c r="B60" s="388"/>
      <c r="C60" s="388"/>
      <c r="D60" s="388"/>
      <c r="E60" s="389"/>
      <c r="F60" s="389"/>
      <c r="G60" s="380"/>
      <c r="H60" s="388"/>
      <c r="I60" s="464"/>
      <c r="J60" s="465"/>
      <c r="K60" s="390"/>
      <c r="L60" s="391"/>
      <c r="M60" s="390"/>
      <c r="N60" s="392"/>
      <c r="O60" s="380"/>
      <c r="P60" s="380"/>
      <c r="Q60" s="390"/>
      <c r="R60" s="390"/>
      <c r="S60" s="389"/>
      <c r="T60" s="389"/>
      <c r="U60" s="389"/>
      <c r="V60" s="466"/>
      <c r="W60" s="390"/>
    </row>
    <row r="61" spans="1:24" ht="21" x14ac:dyDescent="0.5">
      <c r="B61" s="591"/>
      <c r="C61" s="591"/>
      <c r="D61" s="591"/>
      <c r="E61" s="591"/>
      <c r="F61" s="591"/>
      <c r="G61" s="396"/>
      <c r="H61" s="591"/>
      <c r="I61" s="591"/>
      <c r="J61" s="591"/>
      <c r="K61" s="591"/>
      <c r="L61" s="591"/>
      <c r="M61" s="591"/>
      <c r="N61" s="591"/>
      <c r="O61" s="380"/>
      <c r="P61" s="380"/>
      <c r="Q61" s="395"/>
      <c r="R61" s="395"/>
      <c r="S61" s="395"/>
      <c r="T61" s="395"/>
      <c r="U61" s="395"/>
      <c r="V61" s="398"/>
      <c r="W61" s="398"/>
    </row>
    <row r="62" spans="1:24" ht="21" x14ac:dyDescent="0.5">
      <c r="B62" s="591"/>
      <c r="C62" s="591"/>
      <c r="D62" s="591"/>
      <c r="E62" s="591"/>
      <c r="F62" s="591"/>
      <c r="G62" s="396"/>
      <c r="H62" s="395"/>
      <c r="I62" s="395"/>
      <c r="J62" s="398"/>
      <c r="K62" s="395"/>
      <c r="L62" s="395"/>
      <c r="M62" s="395"/>
      <c r="N62" s="395"/>
      <c r="O62" s="380"/>
      <c r="P62" s="380"/>
      <c r="Q62" s="591"/>
      <c r="R62" s="591"/>
      <c r="S62" s="591"/>
      <c r="T62" s="591"/>
      <c r="U62" s="591"/>
      <c r="V62" s="591"/>
      <c r="W62" s="591"/>
    </row>
    <row r="63" spans="1:24" x14ac:dyDescent="0.35">
      <c r="I63" s="467"/>
      <c r="J63" s="468"/>
    </row>
    <row r="64" spans="1:24" x14ac:dyDescent="0.35">
      <c r="I64" s="467"/>
      <c r="J64" s="386"/>
    </row>
    <row r="66" spans="9:11" x14ac:dyDescent="0.35">
      <c r="I66" s="467"/>
      <c r="J66" s="386"/>
      <c r="K66" s="467"/>
    </row>
  </sheetData>
  <sheetProtection insertRows="0" autoFilter="0" pivotTables="0"/>
  <mergeCells count="42">
    <mergeCell ref="B61:F61"/>
    <mergeCell ref="H61:N61"/>
    <mergeCell ref="B62:F62"/>
    <mergeCell ref="Q62:W62"/>
    <mergeCell ref="A32:A33"/>
    <mergeCell ref="A35:A41"/>
    <mergeCell ref="A43:A44"/>
    <mergeCell ref="A46:A47"/>
    <mergeCell ref="A49:A50"/>
    <mergeCell ref="A52:A53"/>
    <mergeCell ref="A14:A15"/>
    <mergeCell ref="A17:A18"/>
    <mergeCell ref="A20:A21"/>
    <mergeCell ref="A23:A24"/>
    <mergeCell ref="A26:A27"/>
    <mergeCell ref="A29:A30"/>
    <mergeCell ref="N11:N13"/>
    <mergeCell ref="P11:V11"/>
    <mergeCell ref="W11:X12"/>
    <mergeCell ref="P12:P13"/>
    <mergeCell ref="Q12:R12"/>
    <mergeCell ref="S12:S13"/>
    <mergeCell ref="T12:T13"/>
    <mergeCell ref="U12:U13"/>
    <mergeCell ref="V12:V13"/>
    <mergeCell ref="A8:C8"/>
    <mergeCell ref="D8:F8"/>
    <mergeCell ref="H8:I8"/>
    <mergeCell ref="J8:L8"/>
    <mergeCell ref="A11:A13"/>
    <mergeCell ref="B11:E12"/>
    <mergeCell ref="F11:F13"/>
    <mergeCell ref="H11:K12"/>
    <mergeCell ref="L11:L13"/>
    <mergeCell ref="A1:X1"/>
    <mergeCell ref="U2:V2"/>
    <mergeCell ref="A3:X3"/>
    <mergeCell ref="A5:X5"/>
    <mergeCell ref="A7:C7"/>
    <mergeCell ref="D7:F7"/>
    <mergeCell ref="H7:I7"/>
    <mergeCell ref="J7:L7"/>
  </mergeCells>
  <printOptions horizontalCentered="1"/>
  <pageMargins left="0.19685039370078741" right="0.59055118110236227" top="0.39370078740157483" bottom="1.9685039370078741" header="0.19685039370078741" footer="0.27559055118110237"/>
  <pageSetup paperSize="5" scale="49" fitToWidth="0" fitToHeight="0" orientation="landscape" r:id="rId1"/>
  <headerFooter scaleWithDoc="0"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IG-2-pension a</vt:lpstr>
      <vt:lpstr>IG-2-5 al millar</vt:lpstr>
      <vt:lpstr>IG-2-contrib est</vt:lpstr>
      <vt:lpstr>IG-2-isr</vt:lpstr>
      <vt:lpstr>IG-2-honorarios</vt:lpstr>
      <vt:lpstr>'IG-2-5 al millar'!Área_de_impresión</vt:lpstr>
      <vt:lpstr>'IG-2-contrib est'!Área_de_impresión</vt:lpstr>
      <vt:lpstr>'IG-2-honorarios'!Área_de_impresión</vt:lpstr>
      <vt:lpstr>'IG-2-pension a'!Área_de_impresión</vt:lpstr>
      <vt:lpstr>'IG-2-5 al millar'!Títulos_a_imprimir</vt:lpstr>
      <vt:lpstr>'IG-2-contrib est'!Títulos_a_imprimir</vt:lpstr>
      <vt:lpstr>'IG-2-honorarios'!Títulos_a_imprimir</vt:lpstr>
      <vt:lpstr>'IG-2-isr'!Títulos_a_imprimir</vt:lpstr>
      <vt:lpstr>'IG-2-pension 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S U A R I O</dc:creator>
  <cp:lastModifiedBy>U S U A R I O</cp:lastModifiedBy>
  <dcterms:created xsi:type="dcterms:W3CDTF">2022-10-31T15:50:32Z</dcterms:created>
  <dcterms:modified xsi:type="dcterms:W3CDTF">2022-10-31T15:54:04Z</dcterms:modified>
</cp:coreProperties>
</file>